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2年春期" sheetId="1" r:id="rId1"/>
    <sheet name="22年秋期" sheetId="2" r:id="rId2"/>
  </sheets>
  <calcPr calcId="144525"/>
</workbook>
</file>

<file path=xl/sharedStrings.xml><?xml version="1.0" encoding="utf-8"?>
<sst xmlns="http://schemas.openxmlformats.org/spreadsheetml/2006/main" count="106" uniqueCount="36">
  <si>
    <t>2022年春期学期义务教育阶段资助资金发放情况</t>
  </si>
  <si>
    <t>单位</t>
  </si>
  <si>
    <t>小学</t>
  </si>
  <si>
    <t>初中</t>
  </si>
  <si>
    <t>在校在籍人数</t>
  </si>
  <si>
    <t>寄宿生生活补助费</t>
  </si>
  <si>
    <t>非寄宿生生活补助费</t>
  </si>
  <si>
    <t>营养改善计划</t>
  </si>
  <si>
    <t>发放金额小计（元）</t>
  </si>
  <si>
    <t>人数</t>
  </si>
  <si>
    <t>发放金额（元）</t>
  </si>
  <si>
    <t>其中脱贫享受政策户和风险未消除的监测对象家庭寄宿人数</t>
  </si>
  <si>
    <t>发放    金额（元）</t>
  </si>
  <si>
    <t>其中脱贫享受政策户和风险未消除的监测对象家庭非寄宿人数</t>
  </si>
  <si>
    <t>其中脱贫享受政策户和风险未消除的监测对象家庭学生寄宿人数</t>
  </si>
  <si>
    <t>其中脱贫享受政策户和风险未消除的监测对象家庭学生非寄宿人数</t>
  </si>
  <si>
    <t>丹水</t>
  </si>
  <si>
    <t>田关</t>
  </si>
  <si>
    <t>阳城</t>
  </si>
  <si>
    <t>回车</t>
  </si>
  <si>
    <t>城区</t>
  </si>
  <si>
    <t>五里桥</t>
  </si>
  <si>
    <t>丁河</t>
  </si>
  <si>
    <t>重阳</t>
  </si>
  <si>
    <t>西坪</t>
  </si>
  <si>
    <t>寨根</t>
  </si>
  <si>
    <t>桑坪</t>
  </si>
  <si>
    <t>石界河</t>
  </si>
  <si>
    <t>米坪</t>
  </si>
  <si>
    <t>军马河</t>
  </si>
  <si>
    <t>双龙</t>
  </si>
  <si>
    <t>二郎坪</t>
  </si>
  <si>
    <t>太平镇</t>
  </si>
  <si>
    <t>特殊学校</t>
  </si>
  <si>
    <t>合计</t>
  </si>
  <si>
    <t>2022年秋期学期义务教育阶段资助资金发放情况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</si>
</sst>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b/>
      <sz val="16"/>
      <name val="宋体"/>
      <charset val="134"/>
    </font>
    <font>
      <sz val="18"/>
      <color indexed="8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shrinkToFit="1"/>
    </xf>
    <xf numFmtId="0" fontId="8" fillId="0" borderId="1" xfId="49" applyFont="1" applyFill="1" applyBorder="1" applyAlignment="1">
      <alignment horizontal="center" vertical="center" shrinkToFit="1"/>
    </xf>
    <xf numFmtId="0" fontId="3" fillId="0" borderId="6" xfId="49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"/>
  <sheetViews>
    <sheetView tabSelected="1" topLeftCell="B1" workbookViewId="0">
      <selection activeCell="B1" sqref="B1:Y1"/>
    </sheetView>
  </sheetViews>
  <sheetFormatPr defaultColWidth="9" defaultRowHeight="13.5"/>
  <cols>
    <col min="8" max="8" width="9.375"/>
    <col min="13" max="13" width="10.375"/>
    <col min="25" max="25" width="10.375"/>
  </cols>
  <sheetData>
    <row r="1" ht="50" customHeight="1" spans="2: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4.25" spans="1:25">
      <c r="A2" s="15" t="s">
        <v>1</v>
      </c>
      <c r="B2" s="16" t="s">
        <v>2</v>
      </c>
      <c r="C2" s="16"/>
      <c r="D2" s="16"/>
      <c r="E2" s="16"/>
      <c r="F2" s="16"/>
      <c r="G2" s="17"/>
      <c r="H2" s="17"/>
      <c r="I2" s="17"/>
      <c r="J2" s="17"/>
      <c r="K2" s="16"/>
      <c r="L2" s="16"/>
      <c r="M2" s="24"/>
      <c r="N2" s="16" t="s">
        <v>3</v>
      </c>
      <c r="O2" s="16"/>
      <c r="P2" s="16"/>
      <c r="Q2" s="16"/>
      <c r="R2" s="16"/>
      <c r="S2" s="17"/>
      <c r="T2" s="17"/>
      <c r="U2" s="17"/>
      <c r="V2" s="17"/>
      <c r="W2" s="16"/>
      <c r="X2" s="16"/>
      <c r="Y2" s="24"/>
    </row>
    <row r="3" ht="14.25" spans="1:25">
      <c r="A3" s="15"/>
      <c r="B3" s="18" t="s">
        <v>4</v>
      </c>
      <c r="C3" s="19" t="s">
        <v>5</v>
      </c>
      <c r="D3" s="19"/>
      <c r="E3" s="19"/>
      <c r="F3" s="19"/>
      <c r="G3" s="20" t="s">
        <v>6</v>
      </c>
      <c r="H3" s="20"/>
      <c r="I3" s="20"/>
      <c r="J3" s="20"/>
      <c r="K3" s="25" t="s">
        <v>7</v>
      </c>
      <c r="L3" s="26"/>
      <c r="M3" s="27" t="s">
        <v>8</v>
      </c>
      <c r="N3" s="18" t="s">
        <v>4</v>
      </c>
      <c r="O3" s="19" t="s">
        <v>5</v>
      </c>
      <c r="P3" s="19"/>
      <c r="Q3" s="19"/>
      <c r="R3" s="19"/>
      <c r="S3" s="20" t="s">
        <v>6</v>
      </c>
      <c r="T3" s="20"/>
      <c r="U3" s="20"/>
      <c r="V3" s="20"/>
      <c r="W3" s="21" t="s">
        <v>7</v>
      </c>
      <c r="X3" s="21"/>
      <c r="Y3" s="27" t="s">
        <v>8</v>
      </c>
    </row>
    <row r="4" ht="142.5" spans="1:25">
      <c r="A4" s="15"/>
      <c r="B4" s="21"/>
      <c r="C4" s="20" t="s">
        <v>9</v>
      </c>
      <c r="D4" s="20" t="s">
        <v>10</v>
      </c>
      <c r="E4" s="20" t="s">
        <v>11</v>
      </c>
      <c r="F4" s="20" t="s">
        <v>10</v>
      </c>
      <c r="G4" s="20" t="s">
        <v>9</v>
      </c>
      <c r="H4" s="20" t="s">
        <v>12</v>
      </c>
      <c r="I4" s="20" t="s">
        <v>13</v>
      </c>
      <c r="J4" s="20" t="s">
        <v>10</v>
      </c>
      <c r="K4" s="20" t="s">
        <v>9</v>
      </c>
      <c r="L4" s="20" t="s">
        <v>10</v>
      </c>
      <c r="M4" s="21"/>
      <c r="N4" s="21"/>
      <c r="O4" s="20" t="s">
        <v>9</v>
      </c>
      <c r="P4" s="20" t="s">
        <v>10</v>
      </c>
      <c r="Q4" s="20" t="s">
        <v>14</v>
      </c>
      <c r="R4" s="20" t="s">
        <v>10</v>
      </c>
      <c r="S4" s="20" t="s">
        <v>9</v>
      </c>
      <c r="T4" s="20" t="s">
        <v>10</v>
      </c>
      <c r="U4" s="20" t="s">
        <v>15</v>
      </c>
      <c r="V4" s="20" t="s">
        <v>10</v>
      </c>
      <c r="W4" s="20" t="s">
        <v>9</v>
      </c>
      <c r="X4" s="20" t="s">
        <v>10</v>
      </c>
      <c r="Y4" s="21"/>
    </row>
    <row r="5" ht="22.5" spans="1:25">
      <c r="A5" s="9" t="s">
        <v>16</v>
      </c>
      <c r="B5" s="22">
        <v>1510</v>
      </c>
      <c r="C5" s="22">
        <v>213</v>
      </c>
      <c r="D5" s="22">
        <f t="shared" ref="D5:D21" si="0">C5*500</f>
        <v>106500</v>
      </c>
      <c r="E5" s="22">
        <v>50</v>
      </c>
      <c r="F5" s="22">
        <f t="shared" ref="F5:F21" si="1">E5*500</f>
        <v>25000</v>
      </c>
      <c r="G5" s="22">
        <v>63</v>
      </c>
      <c r="H5" s="22">
        <f t="shared" ref="H5:H21" si="2">G5*250</f>
        <v>15750</v>
      </c>
      <c r="I5" s="22">
        <v>16</v>
      </c>
      <c r="J5" s="22">
        <f t="shared" ref="J5:J21" si="3">I5*250</f>
        <v>4000</v>
      </c>
      <c r="K5" s="22">
        <v>66</v>
      </c>
      <c r="L5" s="22">
        <f t="shared" ref="L5:L22" si="4">K5*400</f>
        <v>26400</v>
      </c>
      <c r="M5" s="22">
        <f t="shared" ref="M5:M22" si="5">D5+H5+L5</f>
        <v>148650</v>
      </c>
      <c r="N5" s="28">
        <v>1635</v>
      </c>
      <c r="O5" s="28">
        <v>347</v>
      </c>
      <c r="P5" s="22">
        <f t="shared" ref="P5:P22" si="6">O5*625</f>
        <v>216875</v>
      </c>
      <c r="Q5" s="22">
        <v>40</v>
      </c>
      <c r="R5" s="22">
        <f t="shared" ref="R5:R22" si="7">Q5*625</f>
        <v>25000</v>
      </c>
      <c r="S5" s="22"/>
      <c r="T5" s="22"/>
      <c r="U5" s="22"/>
      <c r="V5" s="22"/>
      <c r="W5" s="22">
        <v>40</v>
      </c>
      <c r="X5" s="29">
        <f t="shared" ref="X5:X22" si="8">W5*400</f>
        <v>16000</v>
      </c>
      <c r="Y5" s="29">
        <f t="shared" ref="Y5:Y22" si="9">P5+T5+X5</f>
        <v>232875</v>
      </c>
    </row>
    <row r="6" ht="22.5" spans="1:25">
      <c r="A6" s="9" t="s">
        <v>17</v>
      </c>
      <c r="B6" s="22">
        <v>680</v>
      </c>
      <c r="C6" s="22">
        <v>227</v>
      </c>
      <c r="D6" s="22">
        <f t="shared" si="0"/>
        <v>113500</v>
      </c>
      <c r="E6" s="22">
        <v>42</v>
      </c>
      <c r="F6" s="22">
        <f t="shared" si="1"/>
        <v>21000</v>
      </c>
      <c r="G6" s="22">
        <v>45</v>
      </c>
      <c r="H6" s="22">
        <f t="shared" si="2"/>
        <v>11250</v>
      </c>
      <c r="I6" s="22">
        <v>12</v>
      </c>
      <c r="J6" s="22">
        <f t="shared" si="3"/>
        <v>3000</v>
      </c>
      <c r="K6" s="22">
        <v>54</v>
      </c>
      <c r="L6" s="22">
        <f t="shared" si="4"/>
        <v>21600</v>
      </c>
      <c r="M6" s="22">
        <f t="shared" si="5"/>
        <v>146350</v>
      </c>
      <c r="N6" s="28">
        <v>513</v>
      </c>
      <c r="O6" s="28">
        <v>279</v>
      </c>
      <c r="P6" s="22">
        <f t="shared" si="6"/>
        <v>174375</v>
      </c>
      <c r="Q6" s="22">
        <v>39</v>
      </c>
      <c r="R6" s="22">
        <f t="shared" si="7"/>
        <v>24375</v>
      </c>
      <c r="S6" s="22">
        <v>3</v>
      </c>
      <c r="T6" s="22">
        <f>S6*312.5</f>
        <v>937.5</v>
      </c>
      <c r="U6" s="22">
        <v>1</v>
      </c>
      <c r="V6" s="22">
        <f>U6*312.5</f>
        <v>312.5</v>
      </c>
      <c r="W6" s="22">
        <v>40</v>
      </c>
      <c r="X6" s="29">
        <f t="shared" si="8"/>
        <v>16000</v>
      </c>
      <c r="Y6" s="29">
        <f t="shared" si="9"/>
        <v>191312.5</v>
      </c>
    </row>
    <row r="7" ht="22.5" spans="1:25">
      <c r="A7" s="9" t="s">
        <v>18</v>
      </c>
      <c r="B7" s="22">
        <v>461</v>
      </c>
      <c r="C7" s="22">
        <v>79</v>
      </c>
      <c r="D7" s="22">
        <f t="shared" si="0"/>
        <v>39500</v>
      </c>
      <c r="E7" s="22">
        <v>26</v>
      </c>
      <c r="F7" s="22">
        <f t="shared" si="1"/>
        <v>13000</v>
      </c>
      <c r="G7" s="22">
        <v>41</v>
      </c>
      <c r="H7" s="22">
        <f t="shared" si="2"/>
        <v>10250</v>
      </c>
      <c r="I7" s="22">
        <v>8</v>
      </c>
      <c r="J7" s="22">
        <f t="shared" si="3"/>
        <v>2000</v>
      </c>
      <c r="K7" s="22">
        <v>34</v>
      </c>
      <c r="L7" s="22">
        <f t="shared" si="4"/>
        <v>13600</v>
      </c>
      <c r="M7" s="22">
        <f t="shared" si="5"/>
        <v>63350</v>
      </c>
      <c r="N7" s="28">
        <v>315</v>
      </c>
      <c r="O7" s="28">
        <v>132</v>
      </c>
      <c r="P7" s="22">
        <f t="shared" si="6"/>
        <v>82500</v>
      </c>
      <c r="Q7" s="22">
        <v>36</v>
      </c>
      <c r="R7" s="22">
        <f t="shared" si="7"/>
        <v>22500</v>
      </c>
      <c r="S7" s="22"/>
      <c r="T7" s="22"/>
      <c r="U7" s="22"/>
      <c r="V7" s="22"/>
      <c r="W7" s="22">
        <v>36</v>
      </c>
      <c r="X7" s="29">
        <f t="shared" si="8"/>
        <v>14400</v>
      </c>
      <c r="Y7" s="29">
        <f t="shared" si="9"/>
        <v>96900</v>
      </c>
    </row>
    <row r="8" ht="22.5" spans="1:25">
      <c r="A8" s="9" t="s">
        <v>19</v>
      </c>
      <c r="B8" s="22">
        <v>2156</v>
      </c>
      <c r="C8" s="22">
        <v>34</v>
      </c>
      <c r="D8" s="22">
        <f t="shared" si="0"/>
        <v>17000</v>
      </c>
      <c r="E8" s="22">
        <v>7</v>
      </c>
      <c r="F8" s="22">
        <f t="shared" si="1"/>
        <v>3500</v>
      </c>
      <c r="G8" s="22">
        <v>79</v>
      </c>
      <c r="H8" s="22">
        <f t="shared" si="2"/>
        <v>19750</v>
      </c>
      <c r="I8" s="22">
        <v>32</v>
      </c>
      <c r="J8" s="22">
        <f t="shared" si="3"/>
        <v>8000</v>
      </c>
      <c r="K8" s="22">
        <v>39</v>
      </c>
      <c r="L8" s="22">
        <f t="shared" si="4"/>
        <v>15600</v>
      </c>
      <c r="M8" s="22">
        <f t="shared" si="5"/>
        <v>52350</v>
      </c>
      <c r="N8" s="28">
        <v>1850</v>
      </c>
      <c r="O8" s="28">
        <v>251</v>
      </c>
      <c r="P8" s="22">
        <f t="shared" si="6"/>
        <v>156875</v>
      </c>
      <c r="Q8" s="22">
        <v>45</v>
      </c>
      <c r="R8" s="22">
        <f t="shared" si="7"/>
        <v>28125</v>
      </c>
      <c r="S8" s="22"/>
      <c r="T8" s="22"/>
      <c r="U8" s="22"/>
      <c r="V8" s="22"/>
      <c r="W8" s="22">
        <v>45</v>
      </c>
      <c r="X8" s="29">
        <f t="shared" si="8"/>
        <v>18000</v>
      </c>
      <c r="Y8" s="29">
        <f t="shared" si="9"/>
        <v>174875</v>
      </c>
    </row>
    <row r="9" ht="22.5" spans="1:25">
      <c r="A9" s="9" t="s">
        <v>20</v>
      </c>
      <c r="B9" s="22">
        <v>18475</v>
      </c>
      <c r="C9" s="22">
        <v>111</v>
      </c>
      <c r="D9" s="22">
        <f t="shared" si="0"/>
        <v>55500</v>
      </c>
      <c r="E9" s="22">
        <v>25</v>
      </c>
      <c r="F9" s="22">
        <f t="shared" si="1"/>
        <v>12500</v>
      </c>
      <c r="G9" s="22">
        <v>239</v>
      </c>
      <c r="H9" s="22">
        <f t="shared" si="2"/>
        <v>59750</v>
      </c>
      <c r="I9" s="22">
        <v>127</v>
      </c>
      <c r="J9" s="22">
        <f t="shared" si="3"/>
        <v>31750</v>
      </c>
      <c r="K9" s="22">
        <v>152</v>
      </c>
      <c r="L9" s="22">
        <f t="shared" si="4"/>
        <v>60800</v>
      </c>
      <c r="M9" s="22">
        <f t="shared" si="5"/>
        <v>176050</v>
      </c>
      <c r="N9" s="28">
        <v>7065</v>
      </c>
      <c r="O9" s="28">
        <v>86</v>
      </c>
      <c r="P9" s="22">
        <f t="shared" si="6"/>
        <v>53750</v>
      </c>
      <c r="Q9" s="22">
        <v>6</v>
      </c>
      <c r="R9" s="22">
        <f t="shared" si="7"/>
        <v>3750</v>
      </c>
      <c r="S9" s="22">
        <v>146</v>
      </c>
      <c r="T9" s="22">
        <f t="shared" ref="T9:T13" si="10">S9*312.5</f>
        <v>45625</v>
      </c>
      <c r="U9" s="22">
        <v>61</v>
      </c>
      <c r="V9" s="22">
        <f t="shared" ref="V9:V13" si="11">U9*312.5</f>
        <v>19062.5</v>
      </c>
      <c r="W9" s="22">
        <v>67</v>
      </c>
      <c r="X9" s="29">
        <f t="shared" si="8"/>
        <v>26800</v>
      </c>
      <c r="Y9" s="29">
        <f t="shared" si="9"/>
        <v>126175</v>
      </c>
    </row>
    <row r="10" ht="22.5" spans="1:25">
      <c r="A10" s="9" t="s">
        <v>21</v>
      </c>
      <c r="B10" s="22">
        <v>6780</v>
      </c>
      <c r="C10" s="22">
        <v>35</v>
      </c>
      <c r="D10" s="22">
        <f t="shared" si="0"/>
        <v>17500</v>
      </c>
      <c r="E10" s="22">
        <v>5</v>
      </c>
      <c r="F10" s="22">
        <f t="shared" si="1"/>
        <v>2500</v>
      </c>
      <c r="G10" s="22">
        <v>198</v>
      </c>
      <c r="H10" s="22">
        <f t="shared" si="2"/>
        <v>49500</v>
      </c>
      <c r="I10" s="22">
        <v>99</v>
      </c>
      <c r="J10" s="22">
        <f t="shared" si="3"/>
        <v>24750</v>
      </c>
      <c r="K10" s="22">
        <v>104</v>
      </c>
      <c r="L10" s="22">
        <f t="shared" si="4"/>
        <v>41600</v>
      </c>
      <c r="M10" s="22">
        <f t="shared" si="5"/>
        <v>108600</v>
      </c>
      <c r="N10" s="28">
        <v>4275</v>
      </c>
      <c r="O10" s="28">
        <v>352</v>
      </c>
      <c r="P10" s="22">
        <f t="shared" si="6"/>
        <v>220000</v>
      </c>
      <c r="Q10" s="22">
        <v>54</v>
      </c>
      <c r="R10" s="22">
        <f t="shared" si="7"/>
        <v>33750</v>
      </c>
      <c r="S10" s="22"/>
      <c r="T10" s="22"/>
      <c r="U10" s="22"/>
      <c r="V10" s="22"/>
      <c r="W10" s="22">
        <v>54</v>
      </c>
      <c r="X10" s="29">
        <f t="shared" si="8"/>
        <v>21600</v>
      </c>
      <c r="Y10" s="29">
        <f t="shared" si="9"/>
        <v>241600</v>
      </c>
    </row>
    <row r="11" ht="22.5" spans="1:25">
      <c r="A11" s="9" t="s">
        <v>22</v>
      </c>
      <c r="B11" s="22">
        <v>1640</v>
      </c>
      <c r="C11" s="22">
        <v>148</v>
      </c>
      <c r="D11" s="22">
        <f t="shared" si="0"/>
        <v>74000</v>
      </c>
      <c r="E11" s="22">
        <v>27</v>
      </c>
      <c r="F11" s="22">
        <f t="shared" si="1"/>
        <v>13500</v>
      </c>
      <c r="G11" s="22">
        <v>101</v>
      </c>
      <c r="H11" s="22">
        <f t="shared" si="2"/>
        <v>25250</v>
      </c>
      <c r="I11" s="22">
        <v>57</v>
      </c>
      <c r="J11" s="22">
        <f t="shared" si="3"/>
        <v>14250</v>
      </c>
      <c r="K11" s="22">
        <v>84</v>
      </c>
      <c r="L11" s="22">
        <f t="shared" si="4"/>
        <v>33600</v>
      </c>
      <c r="M11" s="22">
        <f t="shared" si="5"/>
        <v>132850</v>
      </c>
      <c r="N11" s="28">
        <v>1364</v>
      </c>
      <c r="O11" s="28">
        <v>372</v>
      </c>
      <c r="P11" s="22">
        <f t="shared" si="6"/>
        <v>232500</v>
      </c>
      <c r="Q11" s="22">
        <v>62</v>
      </c>
      <c r="R11" s="22">
        <f t="shared" si="7"/>
        <v>38750</v>
      </c>
      <c r="S11" s="22"/>
      <c r="T11" s="22"/>
      <c r="U11" s="22"/>
      <c r="V11" s="22"/>
      <c r="W11" s="22">
        <v>62</v>
      </c>
      <c r="X11" s="29">
        <f t="shared" si="8"/>
        <v>24800</v>
      </c>
      <c r="Y11" s="29">
        <f t="shared" si="9"/>
        <v>257300</v>
      </c>
    </row>
    <row r="12" ht="22.5" spans="1:25">
      <c r="A12" s="9" t="s">
        <v>23</v>
      </c>
      <c r="B12" s="22">
        <v>1082</v>
      </c>
      <c r="C12" s="22">
        <v>180</v>
      </c>
      <c r="D12" s="22">
        <f t="shared" si="0"/>
        <v>90000</v>
      </c>
      <c r="E12" s="22">
        <v>54</v>
      </c>
      <c r="F12" s="22">
        <f t="shared" si="1"/>
        <v>27000</v>
      </c>
      <c r="G12" s="22">
        <v>78</v>
      </c>
      <c r="H12" s="22">
        <f t="shared" si="2"/>
        <v>19500</v>
      </c>
      <c r="I12" s="22">
        <v>22</v>
      </c>
      <c r="J12" s="22">
        <f t="shared" si="3"/>
        <v>5500</v>
      </c>
      <c r="K12" s="22">
        <v>76</v>
      </c>
      <c r="L12" s="22">
        <f t="shared" si="4"/>
        <v>30400</v>
      </c>
      <c r="M12" s="22">
        <f t="shared" si="5"/>
        <v>139900</v>
      </c>
      <c r="N12" s="28">
        <v>843</v>
      </c>
      <c r="O12" s="28">
        <v>242</v>
      </c>
      <c r="P12" s="22">
        <f t="shared" si="6"/>
        <v>151250</v>
      </c>
      <c r="Q12" s="22">
        <v>43</v>
      </c>
      <c r="R12" s="22">
        <f t="shared" si="7"/>
        <v>26875</v>
      </c>
      <c r="S12" s="22">
        <v>4</v>
      </c>
      <c r="T12" s="22">
        <f t="shared" si="10"/>
        <v>1250</v>
      </c>
      <c r="U12" s="22">
        <v>4</v>
      </c>
      <c r="V12" s="22">
        <f t="shared" si="11"/>
        <v>1250</v>
      </c>
      <c r="W12" s="22">
        <v>47</v>
      </c>
      <c r="X12" s="29">
        <f t="shared" si="8"/>
        <v>18800</v>
      </c>
      <c r="Y12" s="29">
        <f t="shared" si="9"/>
        <v>171300</v>
      </c>
    </row>
    <row r="13" ht="22.5" spans="1:25">
      <c r="A13" s="9" t="s">
        <v>24</v>
      </c>
      <c r="B13" s="22">
        <v>2289</v>
      </c>
      <c r="C13" s="22">
        <v>176</v>
      </c>
      <c r="D13" s="22">
        <f t="shared" si="0"/>
        <v>88000</v>
      </c>
      <c r="E13" s="22">
        <v>41</v>
      </c>
      <c r="F13" s="22">
        <f t="shared" si="1"/>
        <v>20500</v>
      </c>
      <c r="G13" s="22">
        <v>141</v>
      </c>
      <c r="H13" s="22">
        <f t="shared" si="2"/>
        <v>35250</v>
      </c>
      <c r="I13" s="22">
        <v>71</v>
      </c>
      <c r="J13" s="22">
        <f t="shared" si="3"/>
        <v>17750</v>
      </c>
      <c r="K13" s="22">
        <v>112</v>
      </c>
      <c r="L13" s="22">
        <f t="shared" si="4"/>
        <v>44800</v>
      </c>
      <c r="M13" s="22">
        <f t="shared" si="5"/>
        <v>168050</v>
      </c>
      <c r="N13" s="28">
        <v>1601</v>
      </c>
      <c r="O13" s="28">
        <v>463</v>
      </c>
      <c r="P13" s="22">
        <f t="shared" si="6"/>
        <v>289375</v>
      </c>
      <c r="Q13" s="22">
        <v>100</v>
      </c>
      <c r="R13" s="22">
        <f t="shared" si="7"/>
        <v>62500</v>
      </c>
      <c r="S13" s="22">
        <v>4</v>
      </c>
      <c r="T13" s="22">
        <f t="shared" si="10"/>
        <v>1250</v>
      </c>
      <c r="U13" s="22">
        <v>2</v>
      </c>
      <c r="V13" s="22">
        <f t="shared" si="11"/>
        <v>625</v>
      </c>
      <c r="W13" s="22">
        <v>102</v>
      </c>
      <c r="X13" s="29">
        <f t="shared" si="8"/>
        <v>40800</v>
      </c>
      <c r="Y13" s="29">
        <f t="shared" si="9"/>
        <v>331425</v>
      </c>
    </row>
    <row r="14" ht="22.5" spans="1:25">
      <c r="A14" s="9" t="s">
        <v>25</v>
      </c>
      <c r="B14" s="22">
        <v>464</v>
      </c>
      <c r="C14" s="22">
        <v>78</v>
      </c>
      <c r="D14" s="22">
        <f t="shared" si="0"/>
        <v>39000</v>
      </c>
      <c r="E14" s="22">
        <v>30</v>
      </c>
      <c r="F14" s="22">
        <f t="shared" si="1"/>
        <v>15000</v>
      </c>
      <c r="G14" s="22">
        <v>39</v>
      </c>
      <c r="H14" s="22">
        <f t="shared" si="2"/>
        <v>9750</v>
      </c>
      <c r="I14" s="22">
        <v>9</v>
      </c>
      <c r="J14" s="22">
        <f t="shared" si="3"/>
        <v>2250</v>
      </c>
      <c r="K14" s="22">
        <v>39</v>
      </c>
      <c r="L14" s="22">
        <f t="shared" si="4"/>
        <v>15600</v>
      </c>
      <c r="M14" s="22">
        <f t="shared" si="5"/>
        <v>64350</v>
      </c>
      <c r="N14" s="28">
        <v>334</v>
      </c>
      <c r="O14" s="28">
        <v>101</v>
      </c>
      <c r="P14" s="22">
        <f t="shared" si="6"/>
        <v>63125</v>
      </c>
      <c r="Q14" s="22">
        <v>20</v>
      </c>
      <c r="R14" s="22">
        <f t="shared" si="7"/>
        <v>12500</v>
      </c>
      <c r="S14" s="22"/>
      <c r="T14" s="22"/>
      <c r="U14" s="22"/>
      <c r="V14" s="22"/>
      <c r="W14" s="22">
        <v>20</v>
      </c>
      <c r="X14" s="29">
        <f t="shared" si="8"/>
        <v>8000</v>
      </c>
      <c r="Y14" s="29">
        <f t="shared" si="9"/>
        <v>71125</v>
      </c>
    </row>
    <row r="15" ht="22.5" spans="1:25">
      <c r="A15" s="9" t="s">
        <v>26</v>
      </c>
      <c r="B15" s="22">
        <v>1338</v>
      </c>
      <c r="C15" s="22">
        <v>145</v>
      </c>
      <c r="D15" s="22">
        <f t="shared" si="0"/>
        <v>72500</v>
      </c>
      <c r="E15" s="22">
        <v>32</v>
      </c>
      <c r="F15" s="22">
        <f t="shared" si="1"/>
        <v>16000</v>
      </c>
      <c r="G15" s="22">
        <v>90</v>
      </c>
      <c r="H15" s="22">
        <f t="shared" si="2"/>
        <v>22500</v>
      </c>
      <c r="I15" s="22">
        <v>42</v>
      </c>
      <c r="J15" s="22">
        <f t="shared" si="3"/>
        <v>10500</v>
      </c>
      <c r="K15" s="22">
        <v>74</v>
      </c>
      <c r="L15" s="22">
        <f t="shared" si="4"/>
        <v>29600</v>
      </c>
      <c r="M15" s="22">
        <f t="shared" si="5"/>
        <v>124600</v>
      </c>
      <c r="N15" s="28">
        <v>943</v>
      </c>
      <c r="O15" s="28">
        <v>299</v>
      </c>
      <c r="P15" s="22">
        <f t="shared" si="6"/>
        <v>186875</v>
      </c>
      <c r="Q15" s="22">
        <v>57</v>
      </c>
      <c r="R15" s="22">
        <f t="shared" si="7"/>
        <v>35625</v>
      </c>
      <c r="S15" s="22">
        <v>2</v>
      </c>
      <c r="T15" s="22">
        <f t="shared" ref="T15:T17" si="12">S15*312.5</f>
        <v>625</v>
      </c>
      <c r="U15" s="22"/>
      <c r="V15" s="22"/>
      <c r="W15" s="22">
        <v>57</v>
      </c>
      <c r="X15" s="29">
        <f t="shared" si="8"/>
        <v>22800</v>
      </c>
      <c r="Y15" s="29">
        <f t="shared" si="9"/>
        <v>210300</v>
      </c>
    </row>
    <row r="16" ht="22.5" spans="1:25">
      <c r="A16" s="9" t="s">
        <v>27</v>
      </c>
      <c r="B16" s="22">
        <v>528</v>
      </c>
      <c r="C16" s="22">
        <v>100</v>
      </c>
      <c r="D16" s="22">
        <f t="shared" si="0"/>
        <v>50000</v>
      </c>
      <c r="E16" s="22">
        <v>14</v>
      </c>
      <c r="F16" s="22">
        <f t="shared" si="1"/>
        <v>7000</v>
      </c>
      <c r="G16" s="22">
        <v>36</v>
      </c>
      <c r="H16" s="22">
        <f t="shared" si="2"/>
        <v>9000</v>
      </c>
      <c r="I16" s="22">
        <v>4</v>
      </c>
      <c r="J16" s="22">
        <f t="shared" si="3"/>
        <v>1000</v>
      </c>
      <c r="K16" s="22">
        <v>18</v>
      </c>
      <c r="L16" s="22">
        <f t="shared" si="4"/>
        <v>7200</v>
      </c>
      <c r="M16" s="22">
        <f t="shared" si="5"/>
        <v>66200</v>
      </c>
      <c r="N16" s="28">
        <v>459</v>
      </c>
      <c r="O16" s="28">
        <v>119</v>
      </c>
      <c r="P16" s="22">
        <f t="shared" si="6"/>
        <v>74375</v>
      </c>
      <c r="Q16" s="22">
        <v>19</v>
      </c>
      <c r="R16" s="22">
        <f t="shared" si="7"/>
        <v>11875</v>
      </c>
      <c r="S16" s="22">
        <v>1</v>
      </c>
      <c r="T16" s="22">
        <f t="shared" si="12"/>
        <v>312.5</v>
      </c>
      <c r="U16" s="22">
        <v>1</v>
      </c>
      <c r="V16" s="22">
        <f>U16*312.5</f>
        <v>312.5</v>
      </c>
      <c r="W16" s="22">
        <v>20</v>
      </c>
      <c r="X16" s="29">
        <f t="shared" si="8"/>
        <v>8000</v>
      </c>
      <c r="Y16" s="29">
        <f t="shared" si="9"/>
        <v>82687.5</v>
      </c>
    </row>
    <row r="17" ht="22.5" spans="1:25">
      <c r="A17" s="9" t="s">
        <v>28</v>
      </c>
      <c r="B17" s="22">
        <v>1111</v>
      </c>
      <c r="C17" s="22">
        <v>156</v>
      </c>
      <c r="D17" s="22">
        <f t="shared" si="0"/>
        <v>78000</v>
      </c>
      <c r="E17" s="22">
        <v>26</v>
      </c>
      <c r="F17" s="22">
        <f t="shared" si="1"/>
        <v>13000</v>
      </c>
      <c r="G17" s="22">
        <v>55</v>
      </c>
      <c r="H17" s="22">
        <f t="shared" si="2"/>
        <v>13750</v>
      </c>
      <c r="I17" s="22">
        <v>12</v>
      </c>
      <c r="J17" s="22">
        <f t="shared" si="3"/>
        <v>3000</v>
      </c>
      <c r="K17" s="22">
        <v>38</v>
      </c>
      <c r="L17" s="22">
        <f t="shared" si="4"/>
        <v>15200</v>
      </c>
      <c r="M17" s="22">
        <f t="shared" si="5"/>
        <v>106950</v>
      </c>
      <c r="N17" s="28">
        <v>813</v>
      </c>
      <c r="O17" s="28">
        <v>262</v>
      </c>
      <c r="P17" s="22">
        <f t="shared" si="6"/>
        <v>163750</v>
      </c>
      <c r="Q17" s="22">
        <v>34</v>
      </c>
      <c r="R17" s="22">
        <f t="shared" si="7"/>
        <v>21250</v>
      </c>
      <c r="S17" s="22">
        <v>2</v>
      </c>
      <c r="T17" s="22">
        <f t="shared" si="12"/>
        <v>625</v>
      </c>
      <c r="U17" s="22"/>
      <c r="V17" s="22"/>
      <c r="W17" s="22">
        <v>34</v>
      </c>
      <c r="X17" s="29">
        <f t="shared" si="8"/>
        <v>13600</v>
      </c>
      <c r="Y17" s="29">
        <f t="shared" si="9"/>
        <v>177975</v>
      </c>
    </row>
    <row r="18" ht="22.5" spans="1:25">
      <c r="A18" s="9" t="s">
        <v>29</v>
      </c>
      <c r="B18" s="22">
        <v>629</v>
      </c>
      <c r="C18" s="22">
        <v>111</v>
      </c>
      <c r="D18" s="22">
        <f t="shared" si="0"/>
        <v>55500</v>
      </c>
      <c r="E18" s="22">
        <v>25</v>
      </c>
      <c r="F18" s="22">
        <f t="shared" si="1"/>
        <v>12500</v>
      </c>
      <c r="G18" s="22">
        <v>37</v>
      </c>
      <c r="H18" s="22">
        <f t="shared" si="2"/>
        <v>9250</v>
      </c>
      <c r="I18" s="22">
        <v>9</v>
      </c>
      <c r="J18" s="22">
        <f t="shared" si="3"/>
        <v>2250</v>
      </c>
      <c r="K18" s="22">
        <v>34</v>
      </c>
      <c r="L18" s="22">
        <f t="shared" si="4"/>
        <v>13600</v>
      </c>
      <c r="M18" s="22">
        <f t="shared" si="5"/>
        <v>78350</v>
      </c>
      <c r="N18" s="28">
        <v>569</v>
      </c>
      <c r="O18" s="28">
        <v>196</v>
      </c>
      <c r="P18" s="22">
        <f t="shared" si="6"/>
        <v>122500</v>
      </c>
      <c r="Q18" s="22">
        <v>27</v>
      </c>
      <c r="R18" s="22">
        <f t="shared" si="7"/>
        <v>16875</v>
      </c>
      <c r="S18" s="22"/>
      <c r="T18" s="22"/>
      <c r="U18" s="22"/>
      <c r="V18" s="22"/>
      <c r="W18" s="22">
        <v>27</v>
      </c>
      <c r="X18" s="29">
        <f t="shared" si="8"/>
        <v>10800</v>
      </c>
      <c r="Y18" s="29">
        <f t="shared" si="9"/>
        <v>133300</v>
      </c>
    </row>
    <row r="19" ht="22.5" spans="1:25">
      <c r="A19" s="9" t="s">
        <v>30</v>
      </c>
      <c r="B19" s="22">
        <v>1336</v>
      </c>
      <c r="C19" s="22">
        <v>219</v>
      </c>
      <c r="D19" s="22">
        <f t="shared" si="0"/>
        <v>109500</v>
      </c>
      <c r="E19" s="22">
        <v>51</v>
      </c>
      <c r="F19" s="22">
        <f t="shared" si="1"/>
        <v>25500</v>
      </c>
      <c r="G19" s="22">
        <v>42</v>
      </c>
      <c r="H19" s="22">
        <f t="shared" si="2"/>
        <v>10500</v>
      </c>
      <c r="I19" s="22">
        <v>3</v>
      </c>
      <c r="J19" s="22">
        <f t="shared" si="3"/>
        <v>750</v>
      </c>
      <c r="K19" s="22">
        <v>54</v>
      </c>
      <c r="L19" s="22">
        <f t="shared" si="4"/>
        <v>21600</v>
      </c>
      <c r="M19" s="22">
        <f t="shared" si="5"/>
        <v>141600</v>
      </c>
      <c r="N19" s="28">
        <v>1928</v>
      </c>
      <c r="O19" s="28">
        <v>335</v>
      </c>
      <c r="P19" s="22">
        <f t="shared" si="6"/>
        <v>209375</v>
      </c>
      <c r="Q19" s="22">
        <v>50</v>
      </c>
      <c r="R19" s="22">
        <f t="shared" si="7"/>
        <v>31250</v>
      </c>
      <c r="S19" s="22"/>
      <c r="T19" s="22"/>
      <c r="U19" s="22"/>
      <c r="V19" s="22"/>
      <c r="W19" s="22">
        <v>50</v>
      </c>
      <c r="X19" s="29">
        <f t="shared" si="8"/>
        <v>20000</v>
      </c>
      <c r="Y19" s="29">
        <f t="shared" si="9"/>
        <v>229375</v>
      </c>
    </row>
    <row r="20" ht="22.5" spans="1:25">
      <c r="A20" s="9" t="s">
        <v>31</v>
      </c>
      <c r="B20" s="22">
        <v>303</v>
      </c>
      <c r="C20" s="22">
        <v>58</v>
      </c>
      <c r="D20" s="22">
        <f t="shared" si="0"/>
        <v>29000</v>
      </c>
      <c r="E20" s="22">
        <v>19</v>
      </c>
      <c r="F20" s="22">
        <f t="shared" si="1"/>
        <v>9500</v>
      </c>
      <c r="G20" s="22">
        <v>42</v>
      </c>
      <c r="H20" s="22">
        <f t="shared" si="2"/>
        <v>10500</v>
      </c>
      <c r="I20" s="22">
        <v>11</v>
      </c>
      <c r="J20" s="22">
        <f t="shared" si="3"/>
        <v>2750</v>
      </c>
      <c r="K20" s="22">
        <v>30</v>
      </c>
      <c r="L20" s="22">
        <f t="shared" si="4"/>
        <v>12000</v>
      </c>
      <c r="M20" s="22">
        <f t="shared" si="5"/>
        <v>51500</v>
      </c>
      <c r="N20" s="28">
        <v>176</v>
      </c>
      <c r="O20" s="28">
        <v>52</v>
      </c>
      <c r="P20" s="22">
        <f t="shared" si="6"/>
        <v>32500</v>
      </c>
      <c r="Q20" s="22">
        <v>5</v>
      </c>
      <c r="R20" s="22">
        <f t="shared" si="7"/>
        <v>3125</v>
      </c>
      <c r="S20" s="22"/>
      <c r="T20" s="22"/>
      <c r="U20" s="22"/>
      <c r="V20" s="22"/>
      <c r="W20" s="22">
        <v>5</v>
      </c>
      <c r="X20" s="29">
        <f t="shared" si="8"/>
        <v>2000</v>
      </c>
      <c r="Y20" s="29">
        <f t="shared" si="9"/>
        <v>34500</v>
      </c>
    </row>
    <row r="21" ht="22.5" spans="1:25">
      <c r="A21" s="9" t="s">
        <v>32</v>
      </c>
      <c r="B21" s="22">
        <v>507</v>
      </c>
      <c r="C21" s="22">
        <v>93</v>
      </c>
      <c r="D21" s="22">
        <f t="shared" si="0"/>
        <v>46500</v>
      </c>
      <c r="E21" s="22">
        <v>17</v>
      </c>
      <c r="F21" s="22">
        <f t="shared" si="1"/>
        <v>8500</v>
      </c>
      <c r="G21" s="22">
        <v>39</v>
      </c>
      <c r="H21" s="22">
        <f t="shared" si="2"/>
        <v>9750</v>
      </c>
      <c r="I21" s="22">
        <v>4</v>
      </c>
      <c r="J21" s="22">
        <f t="shared" si="3"/>
        <v>1000</v>
      </c>
      <c r="K21" s="22">
        <v>21</v>
      </c>
      <c r="L21" s="22">
        <f t="shared" si="4"/>
        <v>8400</v>
      </c>
      <c r="M21" s="22">
        <f t="shared" si="5"/>
        <v>64650</v>
      </c>
      <c r="N21" s="28">
        <v>265</v>
      </c>
      <c r="O21" s="28">
        <v>68</v>
      </c>
      <c r="P21" s="22">
        <f t="shared" si="6"/>
        <v>42500</v>
      </c>
      <c r="Q21" s="22">
        <v>16</v>
      </c>
      <c r="R21" s="22">
        <f t="shared" si="7"/>
        <v>10000</v>
      </c>
      <c r="S21" s="22">
        <v>1</v>
      </c>
      <c r="T21" s="22">
        <f>S21*312.5</f>
        <v>312.5</v>
      </c>
      <c r="U21" s="22"/>
      <c r="V21" s="22"/>
      <c r="W21" s="22">
        <v>16</v>
      </c>
      <c r="X21" s="29">
        <f t="shared" si="8"/>
        <v>6400</v>
      </c>
      <c r="Y21" s="29">
        <f t="shared" si="9"/>
        <v>49212.5</v>
      </c>
    </row>
    <row r="22" ht="22.5" spans="1:25">
      <c r="A22" s="9" t="s">
        <v>33</v>
      </c>
      <c r="B22" s="22">
        <v>78</v>
      </c>
      <c r="C22" s="22">
        <v>78</v>
      </c>
      <c r="D22" s="22">
        <f>C22*625</f>
        <v>48750</v>
      </c>
      <c r="E22" s="22">
        <v>18</v>
      </c>
      <c r="F22" s="22">
        <f>E22*625</f>
        <v>11250</v>
      </c>
      <c r="G22" s="22">
        <v>43</v>
      </c>
      <c r="H22" s="22">
        <f>G22*312.5</f>
        <v>13437.5</v>
      </c>
      <c r="I22" s="22">
        <v>10</v>
      </c>
      <c r="J22" s="22">
        <f>I22*312.5</f>
        <v>3125</v>
      </c>
      <c r="K22" s="22">
        <v>28</v>
      </c>
      <c r="L22" s="22">
        <f t="shared" si="4"/>
        <v>11200</v>
      </c>
      <c r="M22" s="22">
        <f t="shared" si="5"/>
        <v>73387.5</v>
      </c>
      <c r="N22" s="28">
        <v>48</v>
      </c>
      <c r="O22" s="28">
        <v>48</v>
      </c>
      <c r="P22" s="22">
        <f t="shared" si="6"/>
        <v>30000</v>
      </c>
      <c r="Q22" s="22">
        <v>6</v>
      </c>
      <c r="R22" s="22">
        <f t="shared" si="7"/>
        <v>3750</v>
      </c>
      <c r="S22" s="22">
        <v>18</v>
      </c>
      <c r="T22" s="22">
        <f>S22*312.5</f>
        <v>5625</v>
      </c>
      <c r="U22" s="22">
        <v>9</v>
      </c>
      <c r="V22" s="22">
        <f>U22*312.5</f>
        <v>2812.5</v>
      </c>
      <c r="W22" s="22">
        <v>15</v>
      </c>
      <c r="X22" s="29">
        <f t="shared" si="8"/>
        <v>6000</v>
      </c>
      <c r="Y22" s="29">
        <f t="shared" si="9"/>
        <v>41625</v>
      </c>
    </row>
    <row r="23" s="1" customFormat="1" ht="22.5" spans="1:25">
      <c r="A23" s="23" t="s">
        <v>34</v>
      </c>
      <c r="B23" s="23">
        <f>SUM(B5:B22)</f>
        <v>41367</v>
      </c>
      <c r="C23" s="23">
        <f>SUM(C5:C22)</f>
        <v>2241</v>
      </c>
      <c r="D23" s="23">
        <f>SUM(D5:D22)</f>
        <v>1130250</v>
      </c>
      <c r="E23" s="23">
        <f>SUM(E5:E22)</f>
        <v>509</v>
      </c>
      <c r="F23" s="23">
        <f>SUM(F5:F22)</f>
        <v>256750</v>
      </c>
      <c r="G23" s="23">
        <f>SUM(G5:G22)</f>
        <v>1408</v>
      </c>
      <c r="H23" s="23">
        <f>SUM(H5:H22)</f>
        <v>354687.5</v>
      </c>
      <c r="I23" s="23">
        <f>SUM(I5:I22)</f>
        <v>548</v>
      </c>
      <c r="J23" s="23">
        <f>SUM(J5:J22)</f>
        <v>137625</v>
      </c>
      <c r="K23" s="23">
        <f>SUM(K5:K22)</f>
        <v>1057</v>
      </c>
      <c r="L23" s="23">
        <f>SUM(L5:L22)</f>
        <v>422800</v>
      </c>
      <c r="M23" s="23">
        <f>SUM(M5:M22)</f>
        <v>1907737.5</v>
      </c>
      <c r="N23" s="23">
        <f>SUM(N5:N22)</f>
        <v>24996</v>
      </c>
      <c r="O23" s="23">
        <f>SUM(O5:O22)</f>
        <v>4004</v>
      </c>
      <c r="P23" s="23">
        <f>SUM(P5:P22)</f>
        <v>2502500</v>
      </c>
      <c r="Q23" s="23">
        <f>SUM(Q5:Q22)</f>
        <v>659</v>
      </c>
      <c r="R23" s="23">
        <f>SUM(R5:R22)</f>
        <v>411875</v>
      </c>
      <c r="S23" s="23">
        <f>SUM(S5:S22)</f>
        <v>181</v>
      </c>
      <c r="T23" s="23">
        <f>SUM(T5:T22)</f>
        <v>56562.5</v>
      </c>
      <c r="U23" s="23">
        <f>SUM(U5:U22)</f>
        <v>78</v>
      </c>
      <c r="V23" s="23">
        <f>SUM(V5:V22)</f>
        <v>24375</v>
      </c>
      <c r="W23" s="23">
        <f>SUM(W5:W22)</f>
        <v>737</v>
      </c>
      <c r="X23" s="23">
        <f>SUM(X5:X22)</f>
        <v>294800</v>
      </c>
      <c r="Y23" s="23">
        <f>SUM(Y5:Y22)</f>
        <v>2853862.5</v>
      </c>
    </row>
  </sheetData>
  <mergeCells count="14">
    <mergeCell ref="B1:Y1"/>
    <mergeCell ref="B2:M2"/>
    <mergeCell ref="N2:Y2"/>
    <mergeCell ref="C3:F3"/>
    <mergeCell ref="G3:J3"/>
    <mergeCell ref="K3:L3"/>
    <mergeCell ref="O3:R3"/>
    <mergeCell ref="S3:V3"/>
    <mergeCell ref="W3:X3"/>
    <mergeCell ref="A2:A4"/>
    <mergeCell ref="B3:B4"/>
    <mergeCell ref="M3:M4"/>
    <mergeCell ref="N3:N4"/>
    <mergeCell ref="Y3:Y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"/>
  <sheetViews>
    <sheetView workbookViewId="0">
      <selection activeCell="A23" sqref="$A23:$XFD23"/>
    </sheetView>
  </sheetViews>
  <sheetFormatPr defaultColWidth="9" defaultRowHeight="13.5"/>
  <cols>
    <col min="4" max="4" width="12.25" customWidth="1"/>
    <col min="8" max="8" width="14" customWidth="1"/>
    <col min="13" max="13" width="19.75" customWidth="1"/>
    <col min="16" max="16" width="12.25" customWidth="1"/>
    <col min="20" max="20" width="12.25" customWidth="1"/>
    <col min="25" max="25" width="19.75" customWidth="1"/>
  </cols>
  <sheetData>
    <row r="1" ht="31.5" spans="1:24">
      <c r="A1" s="2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14.25" spans="1:25">
      <c r="A2" s="4" t="s">
        <v>1</v>
      </c>
      <c r="B2" s="5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5" t="s">
        <v>3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ht="14.25" spans="1:25">
      <c r="A3" s="4"/>
      <c r="B3" s="7" t="s">
        <v>4</v>
      </c>
      <c r="C3" s="6" t="s">
        <v>5</v>
      </c>
      <c r="D3" s="6"/>
      <c r="E3" s="6"/>
      <c r="F3" s="6"/>
      <c r="G3" s="8" t="s">
        <v>6</v>
      </c>
      <c r="H3" s="8"/>
      <c r="I3" s="8"/>
      <c r="J3" s="8"/>
      <c r="K3" s="8" t="s">
        <v>7</v>
      </c>
      <c r="L3" s="8"/>
      <c r="M3" s="8" t="s">
        <v>8</v>
      </c>
      <c r="N3" s="7" t="s">
        <v>4</v>
      </c>
      <c r="O3" s="6" t="s">
        <v>5</v>
      </c>
      <c r="P3" s="6"/>
      <c r="Q3" s="6"/>
      <c r="R3" s="6"/>
      <c r="S3" s="8" t="s">
        <v>6</v>
      </c>
      <c r="T3" s="8"/>
      <c r="U3" s="8"/>
      <c r="V3" s="8"/>
      <c r="W3" s="8" t="s">
        <v>7</v>
      </c>
      <c r="X3" s="8"/>
      <c r="Y3" s="8" t="s">
        <v>8</v>
      </c>
    </row>
    <row r="4" ht="142.5" spans="1:25">
      <c r="A4" s="4"/>
      <c r="B4" s="7"/>
      <c r="C4" s="8" t="s">
        <v>9</v>
      </c>
      <c r="D4" s="8" t="s">
        <v>10</v>
      </c>
      <c r="E4" s="8" t="s">
        <v>11</v>
      </c>
      <c r="F4" s="8" t="s">
        <v>10</v>
      </c>
      <c r="G4" s="8" t="s">
        <v>9</v>
      </c>
      <c r="H4" s="8" t="s">
        <v>12</v>
      </c>
      <c r="I4" s="8" t="s">
        <v>13</v>
      </c>
      <c r="J4" s="8" t="s">
        <v>10</v>
      </c>
      <c r="K4" s="8" t="s">
        <v>9</v>
      </c>
      <c r="L4" s="8" t="s">
        <v>10</v>
      </c>
      <c r="M4" s="8"/>
      <c r="N4" s="7"/>
      <c r="O4" s="8" t="s">
        <v>9</v>
      </c>
      <c r="P4" s="8" t="s">
        <v>10</v>
      </c>
      <c r="Q4" s="8" t="s">
        <v>14</v>
      </c>
      <c r="R4" s="8" t="s">
        <v>10</v>
      </c>
      <c r="S4" s="8" t="s">
        <v>9</v>
      </c>
      <c r="T4" s="8" t="s">
        <v>10</v>
      </c>
      <c r="U4" s="8" t="s">
        <v>15</v>
      </c>
      <c r="V4" s="8" t="s">
        <v>10</v>
      </c>
      <c r="W4" s="8" t="s">
        <v>9</v>
      </c>
      <c r="X4" s="8" t="s">
        <v>10</v>
      </c>
      <c r="Y4" s="8"/>
    </row>
    <row r="5" ht="22.5" spans="1:25">
      <c r="A5" s="9" t="s">
        <v>16</v>
      </c>
      <c r="B5" s="10">
        <v>1375</v>
      </c>
      <c r="C5" s="11">
        <v>216</v>
      </c>
      <c r="D5" s="11">
        <f t="shared" ref="D5:D21" si="0">C5*500</f>
        <v>108000</v>
      </c>
      <c r="E5" s="11">
        <v>42</v>
      </c>
      <c r="F5" s="11">
        <f t="shared" ref="F5:F21" si="1">E5*500</f>
        <v>21000</v>
      </c>
      <c r="G5" s="11">
        <v>76</v>
      </c>
      <c r="H5" s="11">
        <f t="shared" ref="H5:H21" si="2">G5*250</f>
        <v>19000</v>
      </c>
      <c r="I5" s="11">
        <v>16</v>
      </c>
      <c r="J5" s="11">
        <f t="shared" ref="J5:J21" si="3">I5*250</f>
        <v>4000</v>
      </c>
      <c r="K5" s="11">
        <v>58</v>
      </c>
      <c r="L5" s="11">
        <f t="shared" ref="L5:L22" si="4">K5*400</f>
        <v>23200</v>
      </c>
      <c r="M5" s="11">
        <f t="shared" ref="M5:M22" si="5">D5+H5+L5</f>
        <v>150200</v>
      </c>
      <c r="N5" s="13">
        <v>1570</v>
      </c>
      <c r="O5" s="13">
        <v>359</v>
      </c>
      <c r="P5" s="11">
        <f t="shared" ref="P5:P22" si="6">O5*625</f>
        <v>224375</v>
      </c>
      <c r="Q5" s="11">
        <v>43</v>
      </c>
      <c r="R5" s="11">
        <f t="shared" ref="R5:R22" si="7">Q5*625</f>
        <v>26875</v>
      </c>
      <c r="S5" s="11"/>
      <c r="T5" s="11"/>
      <c r="U5" s="11"/>
      <c r="V5" s="11"/>
      <c r="W5" s="11">
        <v>43</v>
      </c>
      <c r="X5" s="14">
        <f t="shared" ref="X5:X22" si="8">W5*400</f>
        <v>17200</v>
      </c>
      <c r="Y5" s="14">
        <f t="shared" ref="Y5:Y22" si="9">P5+T5+X5</f>
        <v>241575</v>
      </c>
    </row>
    <row r="6" ht="22.5" spans="1:25">
      <c r="A6" s="9" t="s">
        <v>17</v>
      </c>
      <c r="B6" s="10">
        <v>600</v>
      </c>
      <c r="C6" s="11">
        <v>231</v>
      </c>
      <c r="D6" s="11">
        <f t="shared" si="0"/>
        <v>115500</v>
      </c>
      <c r="E6" s="11">
        <v>37</v>
      </c>
      <c r="F6" s="11">
        <f t="shared" si="1"/>
        <v>18500</v>
      </c>
      <c r="G6" s="11">
        <v>60</v>
      </c>
      <c r="H6" s="11">
        <f t="shared" si="2"/>
        <v>15000</v>
      </c>
      <c r="I6" s="11">
        <v>9</v>
      </c>
      <c r="J6" s="11">
        <f t="shared" si="3"/>
        <v>2250</v>
      </c>
      <c r="K6" s="11">
        <v>46</v>
      </c>
      <c r="L6" s="11">
        <f t="shared" si="4"/>
        <v>18400</v>
      </c>
      <c r="M6" s="11">
        <f t="shared" si="5"/>
        <v>148900</v>
      </c>
      <c r="N6" s="13">
        <v>479</v>
      </c>
      <c r="O6" s="13">
        <v>287</v>
      </c>
      <c r="P6" s="11">
        <f t="shared" si="6"/>
        <v>179375</v>
      </c>
      <c r="Q6" s="11">
        <v>38</v>
      </c>
      <c r="R6" s="11">
        <f t="shared" si="7"/>
        <v>23750</v>
      </c>
      <c r="S6" s="11">
        <v>7</v>
      </c>
      <c r="T6" s="11">
        <f>S6*312.5</f>
        <v>2187.5</v>
      </c>
      <c r="U6" s="11">
        <v>2</v>
      </c>
      <c r="V6" s="11">
        <f t="shared" ref="V6:V10" si="10">U6*312.5</f>
        <v>625</v>
      </c>
      <c r="W6" s="11">
        <v>39</v>
      </c>
      <c r="X6" s="14">
        <f t="shared" si="8"/>
        <v>15600</v>
      </c>
      <c r="Y6" s="14">
        <f t="shared" si="9"/>
        <v>197162.5</v>
      </c>
    </row>
    <row r="7" ht="22.5" spans="1:25">
      <c r="A7" s="9" t="s">
        <v>18</v>
      </c>
      <c r="B7" s="10">
        <v>415</v>
      </c>
      <c r="C7" s="11">
        <v>86</v>
      </c>
      <c r="D7" s="11">
        <f t="shared" si="0"/>
        <v>43000</v>
      </c>
      <c r="E7" s="11">
        <v>23</v>
      </c>
      <c r="F7" s="11">
        <f t="shared" si="1"/>
        <v>11500</v>
      </c>
      <c r="G7" s="11">
        <v>61</v>
      </c>
      <c r="H7" s="11">
        <f t="shared" si="2"/>
        <v>15250</v>
      </c>
      <c r="I7" s="11">
        <v>8</v>
      </c>
      <c r="J7" s="11">
        <f t="shared" si="3"/>
        <v>2000</v>
      </c>
      <c r="K7" s="11">
        <v>31</v>
      </c>
      <c r="L7" s="11">
        <f t="shared" si="4"/>
        <v>12400</v>
      </c>
      <c r="M7" s="11">
        <f t="shared" si="5"/>
        <v>70650</v>
      </c>
      <c r="N7" s="13">
        <v>295</v>
      </c>
      <c r="O7" s="13">
        <v>130</v>
      </c>
      <c r="P7" s="11">
        <f t="shared" si="6"/>
        <v>81250</v>
      </c>
      <c r="Q7" s="11">
        <v>32</v>
      </c>
      <c r="R7" s="11">
        <f t="shared" si="7"/>
        <v>20000</v>
      </c>
      <c r="S7" s="11"/>
      <c r="T7" s="11"/>
      <c r="U7" s="11"/>
      <c r="V7" s="11"/>
      <c r="W7" s="11">
        <v>32</v>
      </c>
      <c r="X7" s="14">
        <f t="shared" si="8"/>
        <v>12800</v>
      </c>
      <c r="Y7" s="14">
        <f t="shared" si="9"/>
        <v>94050</v>
      </c>
    </row>
    <row r="8" ht="22.5" spans="1:25">
      <c r="A8" s="9" t="s">
        <v>19</v>
      </c>
      <c r="B8" s="10">
        <v>1882</v>
      </c>
      <c r="C8" s="11">
        <v>44</v>
      </c>
      <c r="D8" s="11">
        <f t="shared" si="0"/>
        <v>22000</v>
      </c>
      <c r="E8" s="11">
        <v>7</v>
      </c>
      <c r="F8" s="11">
        <f t="shared" si="1"/>
        <v>3500</v>
      </c>
      <c r="G8" s="11">
        <v>86</v>
      </c>
      <c r="H8" s="11">
        <f t="shared" si="2"/>
        <v>21500</v>
      </c>
      <c r="I8" s="11">
        <v>24</v>
      </c>
      <c r="J8" s="11">
        <f t="shared" si="3"/>
        <v>6000</v>
      </c>
      <c r="K8" s="11">
        <v>31</v>
      </c>
      <c r="L8" s="11">
        <f t="shared" si="4"/>
        <v>12400</v>
      </c>
      <c r="M8" s="11">
        <f t="shared" si="5"/>
        <v>55900</v>
      </c>
      <c r="N8" s="13">
        <v>1711</v>
      </c>
      <c r="O8" s="13">
        <v>263</v>
      </c>
      <c r="P8" s="11">
        <f t="shared" si="6"/>
        <v>164375</v>
      </c>
      <c r="Q8" s="11">
        <v>42</v>
      </c>
      <c r="R8" s="11">
        <f t="shared" si="7"/>
        <v>26250</v>
      </c>
      <c r="S8" s="11"/>
      <c r="T8" s="11"/>
      <c r="U8" s="11"/>
      <c r="V8" s="11"/>
      <c r="W8" s="11">
        <v>42</v>
      </c>
      <c r="X8" s="14">
        <f t="shared" si="8"/>
        <v>16800</v>
      </c>
      <c r="Y8" s="14">
        <f t="shared" si="9"/>
        <v>181175</v>
      </c>
    </row>
    <row r="9" ht="22.5" spans="1:25">
      <c r="A9" s="9" t="s">
        <v>20</v>
      </c>
      <c r="B9" s="10">
        <v>18699</v>
      </c>
      <c r="C9" s="11">
        <v>135</v>
      </c>
      <c r="D9" s="11">
        <f t="shared" si="0"/>
        <v>67500</v>
      </c>
      <c r="E9" s="11">
        <v>31</v>
      </c>
      <c r="F9" s="11">
        <f t="shared" si="1"/>
        <v>15500</v>
      </c>
      <c r="G9" s="11">
        <v>333</v>
      </c>
      <c r="H9" s="11">
        <f t="shared" si="2"/>
        <v>83250</v>
      </c>
      <c r="I9" s="11">
        <v>115</v>
      </c>
      <c r="J9" s="11">
        <f t="shared" si="3"/>
        <v>28750</v>
      </c>
      <c r="K9" s="11">
        <v>146</v>
      </c>
      <c r="L9" s="11">
        <f t="shared" si="4"/>
        <v>58400</v>
      </c>
      <c r="M9" s="11">
        <f t="shared" si="5"/>
        <v>209150</v>
      </c>
      <c r="N9" s="13">
        <v>8015</v>
      </c>
      <c r="O9" s="13">
        <v>114</v>
      </c>
      <c r="P9" s="11">
        <f t="shared" si="6"/>
        <v>71250</v>
      </c>
      <c r="Q9" s="11">
        <v>8</v>
      </c>
      <c r="R9" s="11">
        <f t="shared" si="7"/>
        <v>5000</v>
      </c>
      <c r="S9" s="11">
        <v>235</v>
      </c>
      <c r="T9" s="11">
        <f t="shared" ref="T9:T13" si="11">S9*312.5</f>
        <v>73437.5</v>
      </c>
      <c r="U9" s="11">
        <v>63</v>
      </c>
      <c r="V9" s="11">
        <f t="shared" si="10"/>
        <v>19687.5</v>
      </c>
      <c r="W9" s="11">
        <v>71</v>
      </c>
      <c r="X9" s="14">
        <f t="shared" si="8"/>
        <v>28400</v>
      </c>
      <c r="Y9" s="14">
        <f t="shared" si="9"/>
        <v>173087.5</v>
      </c>
    </row>
    <row r="10" ht="22.5" spans="1:25">
      <c r="A10" s="9" t="s">
        <v>21</v>
      </c>
      <c r="B10" s="10">
        <v>6098</v>
      </c>
      <c r="C10" s="11">
        <v>47</v>
      </c>
      <c r="D10" s="11">
        <f t="shared" si="0"/>
        <v>23500</v>
      </c>
      <c r="E10" s="11">
        <v>3</v>
      </c>
      <c r="F10" s="11">
        <f t="shared" si="1"/>
        <v>1500</v>
      </c>
      <c r="G10" s="11">
        <v>197</v>
      </c>
      <c r="H10" s="11">
        <f t="shared" si="2"/>
        <v>49250</v>
      </c>
      <c r="I10" s="11">
        <v>85</v>
      </c>
      <c r="J10" s="11">
        <f t="shared" si="3"/>
        <v>21250</v>
      </c>
      <c r="K10" s="11">
        <v>88</v>
      </c>
      <c r="L10" s="11">
        <f t="shared" si="4"/>
        <v>35200</v>
      </c>
      <c r="M10" s="11">
        <f t="shared" si="5"/>
        <v>107950</v>
      </c>
      <c r="N10" s="13">
        <v>4069</v>
      </c>
      <c r="O10" s="13">
        <v>378</v>
      </c>
      <c r="P10" s="11">
        <f t="shared" si="6"/>
        <v>236250</v>
      </c>
      <c r="Q10" s="11">
        <v>49</v>
      </c>
      <c r="R10" s="11">
        <f t="shared" si="7"/>
        <v>30625</v>
      </c>
      <c r="S10" s="11"/>
      <c r="T10" s="11"/>
      <c r="U10" s="11">
        <v>1</v>
      </c>
      <c r="V10" s="11">
        <f t="shared" si="10"/>
        <v>312.5</v>
      </c>
      <c r="W10" s="11">
        <v>50</v>
      </c>
      <c r="X10" s="14">
        <f t="shared" si="8"/>
        <v>20000</v>
      </c>
      <c r="Y10" s="14">
        <f t="shared" si="9"/>
        <v>256250</v>
      </c>
    </row>
    <row r="11" ht="22.5" spans="1:25">
      <c r="A11" s="9" t="s">
        <v>22</v>
      </c>
      <c r="B11" s="10">
        <v>1404</v>
      </c>
      <c r="C11" s="11">
        <v>181</v>
      </c>
      <c r="D11" s="11">
        <f t="shared" si="0"/>
        <v>90500</v>
      </c>
      <c r="E11" s="11">
        <v>38</v>
      </c>
      <c r="F11" s="11">
        <f t="shared" si="1"/>
        <v>19000</v>
      </c>
      <c r="G11" s="11">
        <v>120</v>
      </c>
      <c r="H11" s="11">
        <f t="shared" si="2"/>
        <v>30000</v>
      </c>
      <c r="I11" s="11">
        <v>35</v>
      </c>
      <c r="J11" s="11">
        <f t="shared" si="3"/>
        <v>8750</v>
      </c>
      <c r="K11" s="11">
        <v>73</v>
      </c>
      <c r="L11" s="11">
        <f t="shared" si="4"/>
        <v>29200</v>
      </c>
      <c r="M11" s="11">
        <f t="shared" si="5"/>
        <v>149700</v>
      </c>
      <c r="N11" s="13">
        <v>1230</v>
      </c>
      <c r="O11" s="13">
        <v>382</v>
      </c>
      <c r="P11" s="11">
        <f t="shared" si="6"/>
        <v>238750</v>
      </c>
      <c r="Q11" s="11">
        <v>61</v>
      </c>
      <c r="R11" s="11">
        <f t="shared" si="7"/>
        <v>38125</v>
      </c>
      <c r="S11" s="11"/>
      <c r="T11" s="11"/>
      <c r="U11" s="11"/>
      <c r="V11" s="11"/>
      <c r="W11" s="11">
        <v>61</v>
      </c>
      <c r="X11" s="14">
        <f t="shared" si="8"/>
        <v>24400</v>
      </c>
      <c r="Y11" s="14">
        <f t="shared" si="9"/>
        <v>263150</v>
      </c>
    </row>
    <row r="12" ht="22.5" spans="1:25">
      <c r="A12" s="9" t="s">
        <v>23</v>
      </c>
      <c r="B12" s="10">
        <v>395</v>
      </c>
      <c r="C12" s="11">
        <v>180</v>
      </c>
      <c r="D12" s="11">
        <f t="shared" si="0"/>
        <v>90000</v>
      </c>
      <c r="E12" s="11">
        <v>44</v>
      </c>
      <c r="F12" s="11">
        <f t="shared" si="1"/>
        <v>22000</v>
      </c>
      <c r="G12" s="11">
        <v>101</v>
      </c>
      <c r="H12" s="11">
        <f t="shared" si="2"/>
        <v>25250</v>
      </c>
      <c r="I12" s="11">
        <v>27</v>
      </c>
      <c r="J12" s="11">
        <f t="shared" si="3"/>
        <v>6750</v>
      </c>
      <c r="K12" s="11">
        <v>71</v>
      </c>
      <c r="L12" s="11">
        <f t="shared" si="4"/>
        <v>28400</v>
      </c>
      <c r="M12" s="11">
        <f t="shared" si="5"/>
        <v>143650</v>
      </c>
      <c r="N12" s="13">
        <v>1331</v>
      </c>
      <c r="O12" s="13">
        <v>258</v>
      </c>
      <c r="P12" s="11">
        <f t="shared" si="6"/>
        <v>161250</v>
      </c>
      <c r="Q12" s="11">
        <v>51</v>
      </c>
      <c r="R12" s="11">
        <f t="shared" si="7"/>
        <v>31875</v>
      </c>
      <c r="S12" s="11">
        <v>3</v>
      </c>
      <c r="T12" s="11">
        <f t="shared" si="11"/>
        <v>937.5</v>
      </c>
      <c r="U12" s="11">
        <v>3</v>
      </c>
      <c r="V12" s="11">
        <f t="shared" ref="V12:V17" si="12">U12*312.5</f>
        <v>937.5</v>
      </c>
      <c r="W12" s="11">
        <v>54</v>
      </c>
      <c r="X12" s="14">
        <f t="shared" si="8"/>
        <v>21600</v>
      </c>
      <c r="Y12" s="14">
        <f t="shared" si="9"/>
        <v>183787.5</v>
      </c>
    </row>
    <row r="13" ht="22.5" spans="1:25">
      <c r="A13" s="9" t="s">
        <v>24</v>
      </c>
      <c r="B13" s="10">
        <v>2085</v>
      </c>
      <c r="C13" s="11">
        <v>188</v>
      </c>
      <c r="D13" s="11">
        <f t="shared" si="0"/>
        <v>94000</v>
      </c>
      <c r="E13" s="11">
        <v>41</v>
      </c>
      <c r="F13" s="11">
        <f t="shared" si="1"/>
        <v>20500</v>
      </c>
      <c r="G13" s="11">
        <v>169</v>
      </c>
      <c r="H13" s="11">
        <f t="shared" si="2"/>
        <v>42250</v>
      </c>
      <c r="I13" s="11">
        <v>61</v>
      </c>
      <c r="J13" s="11">
        <f t="shared" si="3"/>
        <v>15250</v>
      </c>
      <c r="K13" s="11">
        <v>102</v>
      </c>
      <c r="L13" s="11">
        <f t="shared" si="4"/>
        <v>40800</v>
      </c>
      <c r="M13" s="11">
        <f t="shared" si="5"/>
        <v>177050</v>
      </c>
      <c r="N13" s="13">
        <v>1371</v>
      </c>
      <c r="O13" s="13">
        <v>455</v>
      </c>
      <c r="P13" s="11">
        <f t="shared" si="6"/>
        <v>284375</v>
      </c>
      <c r="Q13" s="11">
        <v>89</v>
      </c>
      <c r="R13" s="11">
        <f t="shared" si="7"/>
        <v>55625</v>
      </c>
      <c r="S13" s="11">
        <v>4</v>
      </c>
      <c r="T13" s="11">
        <f t="shared" si="11"/>
        <v>1250</v>
      </c>
      <c r="U13" s="11">
        <v>2</v>
      </c>
      <c r="V13" s="11">
        <f t="shared" si="12"/>
        <v>625</v>
      </c>
      <c r="W13" s="11">
        <v>91</v>
      </c>
      <c r="X13" s="14">
        <f t="shared" si="8"/>
        <v>36400</v>
      </c>
      <c r="Y13" s="14">
        <f t="shared" si="9"/>
        <v>322025</v>
      </c>
    </row>
    <row r="14" ht="22.5" spans="1:25">
      <c r="A14" s="9" t="s">
        <v>25</v>
      </c>
      <c r="B14" s="10">
        <v>400</v>
      </c>
      <c r="C14" s="11">
        <v>87</v>
      </c>
      <c r="D14" s="11">
        <f t="shared" si="0"/>
        <v>43500</v>
      </c>
      <c r="E14" s="11">
        <v>29</v>
      </c>
      <c r="F14" s="11">
        <f t="shared" si="1"/>
        <v>14500</v>
      </c>
      <c r="G14" s="11">
        <v>52</v>
      </c>
      <c r="H14" s="11">
        <f t="shared" si="2"/>
        <v>13000</v>
      </c>
      <c r="I14" s="11">
        <v>2</v>
      </c>
      <c r="J14" s="11">
        <f t="shared" si="3"/>
        <v>500</v>
      </c>
      <c r="K14" s="11">
        <v>31</v>
      </c>
      <c r="L14" s="11">
        <f t="shared" si="4"/>
        <v>12400</v>
      </c>
      <c r="M14" s="11">
        <f t="shared" si="5"/>
        <v>68900</v>
      </c>
      <c r="N14" s="13">
        <v>279</v>
      </c>
      <c r="O14" s="13">
        <v>112</v>
      </c>
      <c r="P14" s="11">
        <f t="shared" si="6"/>
        <v>70000</v>
      </c>
      <c r="Q14" s="11">
        <v>21</v>
      </c>
      <c r="R14" s="11">
        <f t="shared" si="7"/>
        <v>13125</v>
      </c>
      <c r="S14" s="11"/>
      <c r="T14" s="11"/>
      <c r="U14" s="11"/>
      <c r="V14" s="11"/>
      <c r="W14" s="11">
        <v>22</v>
      </c>
      <c r="X14" s="14">
        <f t="shared" si="8"/>
        <v>8800</v>
      </c>
      <c r="Y14" s="14">
        <f t="shared" si="9"/>
        <v>78800</v>
      </c>
    </row>
    <row r="15" ht="22.5" spans="1:25">
      <c r="A15" s="9" t="s">
        <v>26</v>
      </c>
      <c r="B15" s="10">
        <v>1124</v>
      </c>
      <c r="C15" s="11">
        <v>144</v>
      </c>
      <c r="D15" s="11">
        <f t="shared" si="0"/>
        <v>72000</v>
      </c>
      <c r="E15" s="11">
        <v>21</v>
      </c>
      <c r="F15" s="11">
        <f t="shared" si="1"/>
        <v>10500</v>
      </c>
      <c r="G15" s="11">
        <v>127</v>
      </c>
      <c r="H15" s="11">
        <f t="shared" si="2"/>
        <v>31750</v>
      </c>
      <c r="I15" s="11">
        <v>42</v>
      </c>
      <c r="J15" s="11">
        <f t="shared" si="3"/>
        <v>10500</v>
      </c>
      <c r="K15" s="11">
        <v>63</v>
      </c>
      <c r="L15" s="11">
        <f t="shared" si="4"/>
        <v>25200</v>
      </c>
      <c r="M15" s="11">
        <f t="shared" si="5"/>
        <v>128950</v>
      </c>
      <c r="N15" s="13">
        <v>923</v>
      </c>
      <c r="O15" s="13">
        <v>315</v>
      </c>
      <c r="P15" s="11">
        <f t="shared" si="6"/>
        <v>196875</v>
      </c>
      <c r="Q15" s="11">
        <v>63</v>
      </c>
      <c r="R15" s="11">
        <f t="shared" si="7"/>
        <v>39375</v>
      </c>
      <c r="S15" s="11">
        <v>1</v>
      </c>
      <c r="T15" s="11">
        <f t="shared" ref="T15:T18" si="13">S15*312.5</f>
        <v>312.5</v>
      </c>
      <c r="U15" s="11"/>
      <c r="V15" s="11"/>
      <c r="W15" s="11">
        <v>63</v>
      </c>
      <c r="X15" s="14">
        <f t="shared" si="8"/>
        <v>25200</v>
      </c>
      <c r="Y15" s="14">
        <f t="shared" si="9"/>
        <v>222387.5</v>
      </c>
    </row>
    <row r="16" ht="22.5" spans="1:25">
      <c r="A16" s="9" t="s">
        <v>27</v>
      </c>
      <c r="B16" s="10">
        <v>434</v>
      </c>
      <c r="C16" s="11">
        <v>102</v>
      </c>
      <c r="D16" s="11">
        <f t="shared" si="0"/>
        <v>51000</v>
      </c>
      <c r="E16" s="11">
        <v>10</v>
      </c>
      <c r="F16" s="11">
        <f t="shared" si="1"/>
        <v>5000</v>
      </c>
      <c r="G16" s="11">
        <v>57</v>
      </c>
      <c r="H16" s="11">
        <f t="shared" si="2"/>
        <v>14250</v>
      </c>
      <c r="I16" s="11">
        <v>8</v>
      </c>
      <c r="J16" s="11">
        <f t="shared" si="3"/>
        <v>2000</v>
      </c>
      <c r="K16" s="11">
        <v>18</v>
      </c>
      <c r="L16" s="11">
        <f t="shared" si="4"/>
        <v>7200</v>
      </c>
      <c r="M16" s="11">
        <f t="shared" si="5"/>
        <v>72450</v>
      </c>
      <c r="N16" s="13">
        <v>420</v>
      </c>
      <c r="O16" s="13">
        <v>126</v>
      </c>
      <c r="P16" s="11">
        <f t="shared" si="6"/>
        <v>78750</v>
      </c>
      <c r="Q16" s="11">
        <v>13</v>
      </c>
      <c r="R16" s="11">
        <f t="shared" si="7"/>
        <v>8125</v>
      </c>
      <c r="S16" s="11"/>
      <c r="T16" s="11"/>
      <c r="U16" s="11"/>
      <c r="V16" s="11"/>
      <c r="W16" s="11">
        <v>13</v>
      </c>
      <c r="X16" s="14">
        <f t="shared" si="8"/>
        <v>5200</v>
      </c>
      <c r="Y16" s="14">
        <f t="shared" si="9"/>
        <v>83950</v>
      </c>
    </row>
    <row r="17" ht="22.5" spans="1:25">
      <c r="A17" s="9" t="s">
        <v>28</v>
      </c>
      <c r="B17" s="10">
        <v>958</v>
      </c>
      <c r="C17" s="11">
        <v>172</v>
      </c>
      <c r="D17" s="11">
        <f t="shared" si="0"/>
        <v>86000</v>
      </c>
      <c r="E17" s="11">
        <v>28</v>
      </c>
      <c r="F17" s="11">
        <f t="shared" si="1"/>
        <v>14000</v>
      </c>
      <c r="G17" s="11">
        <v>104</v>
      </c>
      <c r="H17" s="11">
        <f t="shared" si="2"/>
        <v>26000</v>
      </c>
      <c r="I17" s="11">
        <v>16</v>
      </c>
      <c r="J17" s="11">
        <f t="shared" si="3"/>
        <v>4000</v>
      </c>
      <c r="K17" s="11">
        <v>44</v>
      </c>
      <c r="L17" s="11">
        <f t="shared" si="4"/>
        <v>17600</v>
      </c>
      <c r="M17" s="11">
        <f t="shared" si="5"/>
        <v>129600</v>
      </c>
      <c r="N17" s="13">
        <v>781</v>
      </c>
      <c r="O17" s="13">
        <v>282</v>
      </c>
      <c r="P17" s="11">
        <f t="shared" si="6"/>
        <v>176250</v>
      </c>
      <c r="Q17" s="11">
        <v>33</v>
      </c>
      <c r="R17" s="11">
        <f t="shared" si="7"/>
        <v>20625</v>
      </c>
      <c r="S17" s="11">
        <v>5</v>
      </c>
      <c r="T17" s="11">
        <f t="shared" si="13"/>
        <v>1562.5</v>
      </c>
      <c r="U17" s="11">
        <v>2</v>
      </c>
      <c r="V17" s="11">
        <f t="shared" si="12"/>
        <v>625</v>
      </c>
      <c r="W17" s="11">
        <v>35</v>
      </c>
      <c r="X17" s="14">
        <f t="shared" si="8"/>
        <v>14000</v>
      </c>
      <c r="Y17" s="14">
        <f t="shared" si="9"/>
        <v>191812.5</v>
      </c>
    </row>
    <row r="18" ht="22.5" spans="1:25">
      <c r="A18" s="9" t="s">
        <v>29</v>
      </c>
      <c r="B18" s="10">
        <v>554</v>
      </c>
      <c r="C18" s="11">
        <v>109</v>
      </c>
      <c r="D18" s="11">
        <f t="shared" si="0"/>
        <v>54500</v>
      </c>
      <c r="E18" s="11">
        <v>14</v>
      </c>
      <c r="F18" s="11">
        <f t="shared" si="1"/>
        <v>7000</v>
      </c>
      <c r="G18" s="11">
        <v>56</v>
      </c>
      <c r="H18" s="11">
        <f t="shared" si="2"/>
        <v>14000</v>
      </c>
      <c r="I18" s="11">
        <v>7</v>
      </c>
      <c r="J18" s="11">
        <f t="shared" si="3"/>
        <v>1750</v>
      </c>
      <c r="K18" s="11">
        <v>21</v>
      </c>
      <c r="L18" s="11">
        <f t="shared" si="4"/>
        <v>8400</v>
      </c>
      <c r="M18" s="11">
        <f t="shared" si="5"/>
        <v>76900</v>
      </c>
      <c r="N18" s="13">
        <v>472</v>
      </c>
      <c r="O18" s="13">
        <v>208</v>
      </c>
      <c r="P18" s="11">
        <f t="shared" si="6"/>
        <v>130000</v>
      </c>
      <c r="Q18" s="11">
        <v>33</v>
      </c>
      <c r="R18" s="11">
        <f t="shared" si="7"/>
        <v>20625</v>
      </c>
      <c r="S18" s="11">
        <v>1</v>
      </c>
      <c r="T18" s="11">
        <f t="shared" si="13"/>
        <v>312.5</v>
      </c>
      <c r="U18" s="11"/>
      <c r="V18" s="11"/>
      <c r="W18" s="11">
        <v>33</v>
      </c>
      <c r="X18" s="14">
        <f t="shared" si="8"/>
        <v>13200</v>
      </c>
      <c r="Y18" s="14">
        <f t="shared" si="9"/>
        <v>143512.5</v>
      </c>
    </row>
    <row r="19" ht="22.5" spans="1:25">
      <c r="A19" s="9" t="s">
        <v>30</v>
      </c>
      <c r="B19" s="10">
        <v>1252</v>
      </c>
      <c r="C19" s="11">
        <v>227</v>
      </c>
      <c r="D19" s="11">
        <f t="shared" si="0"/>
        <v>113500</v>
      </c>
      <c r="E19" s="11">
        <v>43</v>
      </c>
      <c r="F19" s="11">
        <f t="shared" si="1"/>
        <v>21500</v>
      </c>
      <c r="G19" s="11">
        <v>102</v>
      </c>
      <c r="H19" s="11">
        <f t="shared" si="2"/>
        <v>25500</v>
      </c>
      <c r="I19" s="11">
        <v>1</v>
      </c>
      <c r="J19" s="11">
        <f t="shared" si="3"/>
        <v>250</v>
      </c>
      <c r="K19" s="11">
        <v>44</v>
      </c>
      <c r="L19" s="11">
        <f t="shared" si="4"/>
        <v>17600</v>
      </c>
      <c r="M19" s="11">
        <f t="shared" si="5"/>
        <v>156600</v>
      </c>
      <c r="N19" s="13">
        <v>1938</v>
      </c>
      <c r="O19" s="13">
        <v>360</v>
      </c>
      <c r="P19" s="11">
        <f t="shared" si="6"/>
        <v>225000</v>
      </c>
      <c r="Q19" s="11">
        <v>58</v>
      </c>
      <c r="R19" s="11">
        <f t="shared" si="7"/>
        <v>36250</v>
      </c>
      <c r="S19" s="11"/>
      <c r="T19" s="11"/>
      <c r="U19" s="11"/>
      <c r="V19" s="11"/>
      <c r="W19" s="11">
        <v>58</v>
      </c>
      <c r="X19" s="14">
        <f t="shared" si="8"/>
        <v>23200</v>
      </c>
      <c r="Y19" s="14">
        <f t="shared" si="9"/>
        <v>248200</v>
      </c>
    </row>
    <row r="20" ht="22.5" spans="1:25">
      <c r="A20" s="9" t="s">
        <v>31</v>
      </c>
      <c r="B20" s="10">
        <v>275</v>
      </c>
      <c r="C20" s="11">
        <v>76</v>
      </c>
      <c r="D20" s="11">
        <f t="shared" si="0"/>
        <v>38000</v>
      </c>
      <c r="E20" s="11">
        <v>25</v>
      </c>
      <c r="F20" s="11">
        <f t="shared" si="1"/>
        <v>12500</v>
      </c>
      <c r="G20" s="11">
        <v>51</v>
      </c>
      <c r="H20" s="11">
        <f t="shared" si="2"/>
        <v>12750</v>
      </c>
      <c r="I20" s="11">
        <v>8</v>
      </c>
      <c r="J20" s="11">
        <f t="shared" si="3"/>
        <v>2000</v>
      </c>
      <c r="K20" s="11">
        <v>33</v>
      </c>
      <c r="L20" s="11">
        <f t="shared" si="4"/>
        <v>13200</v>
      </c>
      <c r="M20" s="11">
        <f t="shared" si="5"/>
        <v>63950</v>
      </c>
      <c r="N20" s="13">
        <v>161</v>
      </c>
      <c r="O20" s="13">
        <v>55</v>
      </c>
      <c r="P20" s="11">
        <f t="shared" si="6"/>
        <v>34375</v>
      </c>
      <c r="Q20" s="11">
        <v>7</v>
      </c>
      <c r="R20" s="11">
        <f t="shared" si="7"/>
        <v>4375</v>
      </c>
      <c r="S20" s="11"/>
      <c r="T20" s="11"/>
      <c r="U20" s="11"/>
      <c r="V20" s="11"/>
      <c r="W20" s="11">
        <v>7</v>
      </c>
      <c r="X20" s="14">
        <f t="shared" si="8"/>
        <v>2800</v>
      </c>
      <c r="Y20" s="14">
        <f t="shared" si="9"/>
        <v>37175</v>
      </c>
    </row>
    <row r="21" ht="22.5" spans="1:25">
      <c r="A21" s="9" t="s">
        <v>32</v>
      </c>
      <c r="B21" s="10">
        <v>463</v>
      </c>
      <c r="C21" s="11">
        <v>95</v>
      </c>
      <c r="D21" s="11">
        <f t="shared" si="0"/>
        <v>47500</v>
      </c>
      <c r="E21" s="11">
        <v>17</v>
      </c>
      <c r="F21" s="11">
        <f t="shared" si="1"/>
        <v>8500</v>
      </c>
      <c r="G21" s="11">
        <v>66</v>
      </c>
      <c r="H21" s="11">
        <f t="shared" si="2"/>
        <v>16500</v>
      </c>
      <c r="I21" s="11">
        <v>3</v>
      </c>
      <c r="J21" s="11">
        <f t="shared" si="3"/>
        <v>750</v>
      </c>
      <c r="K21" s="11">
        <v>20</v>
      </c>
      <c r="L21" s="11">
        <f t="shared" si="4"/>
        <v>8000</v>
      </c>
      <c r="M21" s="11">
        <f t="shared" si="5"/>
        <v>72000</v>
      </c>
      <c r="N21" s="13">
        <v>260</v>
      </c>
      <c r="O21" s="13">
        <v>79</v>
      </c>
      <c r="P21" s="11">
        <f t="shared" si="6"/>
        <v>49375</v>
      </c>
      <c r="Q21" s="11">
        <v>17</v>
      </c>
      <c r="R21" s="11">
        <f t="shared" si="7"/>
        <v>10625</v>
      </c>
      <c r="S21" s="11">
        <v>1</v>
      </c>
      <c r="T21" s="11">
        <f>S21*312.5</f>
        <v>312.5</v>
      </c>
      <c r="U21" s="11"/>
      <c r="V21" s="11"/>
      <c r="W21" s="11">
        <v>17</v>
      </c>
      <c r="X21" s="14">
        <f t="shared" si="8"/>
        <v>6800</v>
      </c>
      <c r="Y21" s="14">
        <f t="shared" si="9"/>
        <v>56487.5</v>
      </c>
    </row>
    <row r="22" ht="20.25" spans="1:25">
      <c r="A22" s="9" t="s">
        <v>33</v>
      </c>
      <c r="B22" s="9">
        <v>126</v>
      </c>
      <c r="C22" s="9">
        <v>93</v>
      </c>
      <c r="D22" s="9">
        <f>C22*625</f>
        <v>58125</v>
      </c>
      <c r="E22" s="9">
        <v>21</v>
      </c>
      <c r="F22" s="9">
        <f>E22*625</f>
        <v>13125</v>
      </c>
      <c r="G22" s="9">
        <v>33</v>
      </c>
      <c r="H22" s="9">
        <f>G22*312.5</f>
        <v>10312.5</v>
      </c>
      <c r="I22" s="9">
        <v>6</v>
      </c>
      <c r="J22" s="9">
        <f>I22*312.5</f>
        <v>1875</v>
      </c>
      <c r="K22" s="9">
        <v>27</v>
      </c>
      <c r="L22" s="9">
        <f t="shared" si="4"/>
        <v>10800</v>
      </c>
      <c r="M22" s="9">
        <f t="shared" si="5"/>
        <v>79237.5</v>
      </c>
      <c r="N22" s="9">
        <v>76</v>
      </c>
      <c r="O22" s="9">
        <v>52</v>
      </c>
      <c r="P22" s="9">
        <f t="shared" si="6"/>
        <v>32500</v>
      </c>
      <c r="Q22" s="9">
        <v>6</v>
      </c>
      <c r="R22" s="9">
        <f t="shared" si="7"/>
        <v>3750</v>
      </c>
      <c r="S22" s="9">
        <v>24</v>
      </c>
      <c r="T22" s="9">
        <f>S22*312.5</f>
        <v>7500</v>
      </c>
      <c r="U22" s="9">
        <v>7</v>
      </c>
      <c r="V22" s="9">
        <f>U22*312.5</f>
        <v>2187.5</v>
      </c>
      <c r="W22" s="9">
        <v>13</v>
      </c>
      <c r="X22" s="9">
        <f t="shared" si="8"/>
        <v>5200</v>
      </c>
      <c r="Y22" s="9">
        <f t="shared" si="9"/>
        <v>45200</v>
      </c>
    </row>
    <row r="23" s="1" customFormat="1" ht="20.25" spans="1:25">
      <c r="A23" s="12" t="s">
        <v>34</v>
      </c>
      <c r="B23" s="12">
        <f>SUM(B5:B22)</f>
        <v>38539</v>
      </c>
      <c r="C23" s="12">
        <f>SUM(C5:C22)</f>
        <v>2413</v>
      </c>
      <c r="D23" s="12">
        <f>SUM(D5:D22)</f>
        <v>1218125</v>
      </c>
      <c r="E23" s="12">
        <f>SUM(E5:E22)</f>
        <v>474</v>
      </c>
      <c r="F23" s="12">
        <f>SUM(F5:F22)</f>
        <v>239625</v>
      </c>
      <c r="G23" s="12">
        <f>SUM(G5:G22)</f>
        <v>1851</v>
      </c>
      <c r="H23" s="12">
        <f>SUM(H5:H22)</f>
        <v>464812.5</v>
      </c>
      <c r="I23" s="12">
        <f>SUM(I5:I22)</f>
        <v>473</v>
      </c>
      <c r="J23" s="12">
        <f>SUM(J5:J22)</f>
        <v>118625</v>
      </c>
      <c r="K23" s="12">
        <f>SUM(K5:K22)</f>
        <v>947</v>
      </c>
      <c r="L23" s="12">
        <f>SUM(L5:L22)</f>
        <v>378800</v>
      </c>
      <c r="M23" s="12">
        <f>SUM(M5:M22)</f>
        <v>2061737.5</v>
      </c>
      <c r="N23" s="12">
        <f>SUM(N5:N22)</f>
        <v>25381</v>
      </c>
      <c r="O23" s="12">
        <f>SUM(O5:O22)</f>
        <v>4215</v>
      </c>
      <c r="P23" s="12">
        <f>SUM(P5:P22)</f>
        <v>2634375</v>
      </c>
      <c r="Q23" s="12">
        <f>SUM(Q5:Q22)</f>
        <v>664</v>
      </c>
      <c r="R23" s="12">
        <f>SUM(R5:R22)</f>
        <v>415000</v>
      </c>
      <c r="S23" s="12">
        <f>SUM(S5:S22)</f>
        <v>281</v>
      </c>
      <c r="T23" s="12">
        <f>SUM(T5:T22)</f>
        <v>87812.5</v>
      </c>
      <c r="U23" s="12">
        <f>SUM(U5:U22)</f>
        <v>80</v>
      </c>
      <c r="V23" s="12">
        <f>SUM(V5:V22)</f>
        <v>25000</v>
      </c>
      <c r="W23" s="12">
        <f>SUM(W5:W22)</f>
        <v>744</v>
      </c>
      <c r="X23" s="12">
        <f>SUM(X5:X22)</f>
        <v>297600</v>
      </c>
      <c r="Y23" s="12">
        <f>SUM(Y5:Y22)</f>
        <v>3019787.5</v>
      </c>
    </row>
  </sheetData>
  <mergeCells count="14">
    <mergeCell ref="A1:X1"/>
    <mergeCell ref="B2:M2"/>
    <mergeCell ref="N2:Y2"/>
    <mergeCell ref="C3:F3"/>
    <mergeCell ref="G3:J3"/>
    <mergeCell ref="K3:L3"/>
    <mergeCell ref="O3:R3"/>
    <mergeCell ref="S3:V3"/>
    <mergeCell ref="W3:X3"/>
    <mergeCell ref="A2:A4"/>
    <mergeCell ref="B3:B4"/>
    <mergeCell ref="M3:M4"/>
    <mergeCell ref="N3:N4"/>
    <mergeCell ref="Y3:Y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22年春期</vt:lpstr>
      <vt:lpstr>22年秋期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资助中心</dc:creator>
  <cp:lastModifiedBy>知足常乐</cp:lastModifiedBy>
  <dcterms:created xsi:type="dcterms:W3CDTF">2023-10-23T07:00:27Z</dcterms:created>
  <dcterms:modified xsi:type="dcterms:W3CDTF">2023-10-23T07:09:03Z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0B19CA27161C45F19B77082CEDDF2A55_11</vt:lpwstr>
  </property>
  <property fmtid="{D5CDD505-2E9C-101B-9397-08002B2CF9AE}" pid="3" name="KSOProductBuildVer">
    <vt:lpwstr>2052-12.1.0.15712</vt:lpwstr>
  </property>
</Properties>
</file>