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  <sheet name="Sheet2" sheetId="2" r:id="rId2"/>
  </sheets>
  <definedNames>
    <definedName name="_xlnm.Print_Area" localSheetId="0">Sheet1!$A$1:$F$15</definedName>
  </definedNames>
  <calcPr calcId="144525"/>
</workbook>
</file>

<file path=xl/sharedStrings.xml><?xml version="1.0" encoding="utf-8"?>
<sst xmlns="http://schemas.openxmlformats.org/spreadsheetml/2006/main" count="51" uniqueCount="48">
  <si>
    <r>
      <rPr>
        <b/>
        <sz val="20"/>
        <rFont val="宋体"/>
        <charset val="134"/>
      </rPr>
      <t xml:space="preserve">南阳市2022年中心城区城市建设“十大工程”汇总表                                                                                  </t>
    </r>
    <r>
      <rPr>
        <b/>
        <sz val="16"/>
        <rFont val="宋体"/>
        <charset val="134"/>
      </rPr>
      <t>（单位：亿元）</t>
    </r>
  </si>
  <si>
    <t>项目个数</t>
  </si>
  <si>
    <t>总投资</t>
  </si>
  <si>
    <t>2022年
完成</t>
  </si>
  <si>
    <t>2022年计划
市财政投资</t>
  </si>
  <si>
    <t>资金来源</t>
  </si>
  <si>
    <t>合计</t>
  </si>
  <si>
    <t>财政</t>
  </si>
  <si>
    <t>区</t>
  </si>
  <si>
    <t>社会</t>
  </si>
  <si>
    <t>平台</t>
  </si>
  <si>
    <t>一、片区更新提质工程</t>
  </si>
  <si>
    <t>社会投资1174.04亿元</t>
  </si>
  <si>
    <t>二、重点公共建筑建设工程</t>
  </si>
  <si>
    <t>区级投资744.522亿元，社会投资16.78亿元，争取中央补助资金7.8亿元</t>
  </si>
  <si>
    <t>三、一河两岸建设工程</t>
  </si>
  <si>
    <t>市财政投资0.2亿元，区级投资609.5亿元</t>
  </si>
  <si>
    <t>四、出入市口改造工程</t>
  </si>
  <si>
    <t>市财政投资8.82亿元，区级投资6.83亿元</t>
  </si>
  <si>
    <t>五、高架桥建设工程</t>
  </si>
  <si>
    <t>市财政投资8.7亿元，平台投资123.69亿元</t>
  </si>
  <si>
    <t>六、特色商业街（精品街）打造工程</t>
  </si>
  <si>
    <t>市财政投资6.1亿元，区级投资0.9亿元</t>
  </si>
  <si>
    <t>七、市政基础设施建设工程</t>
  </si>
  <si>
    <t>市财政投资92.441亿元，社会投资22.11亿元，区级投资8.41亿元</t>
  </si>
  <si>
    <t>八、园林绿化建设工程</t>
  </si>
  <si>
    <t>市财政投资8.25亿元</t>
  </si>
  <si>
    <t>九、内河水系治理工程</t>
  </si>
  <si>
    <t>市财政投资2.63亿元，区级投资39.43亿元，平台投资1.5亿元</t>
  </si>
  <si>
    <t>十、公共停车场建设工程</t>
  </si>
  <si>
    <t>平台公司投资11.1亿元，社会投资0.44亿元，区级投资3.75亿元</t>
  </si>
  <si>
    <t>2022年谋划项目十大类共114个，总投资约2897.943亿元，其中市本级投资约127.141亿元，区级投资约1413.342亿元，社会投资约1213.37亿元，平台公司投资136.29亿元，争取中央补助资金7.8亿元。
2022年计划完成投资约500.677亿元，其中市本级完成投资约31.571亿元。</t>
  </si>
  <si>
    <r>
      <rPr>
        <b/>
        <sz val="20"/>
        <color theme="1"/>
        <rFont val="宋体"/>
        <charset val="134"/>
      </rPr>
      <t>南阳市2022年中心城区城市建设项目汇总表</t>
    </r>
    <r>
      <rPr>
        <b/>
        <sz val="10"/>
        <color theme="1"/>
        <rFont val="宋体"/>
        <charset val="134"/>
      </rPr>
      <t>（单位：亿元）</t>
    </r>
  </si>
  <si>
    <t>2022年计划投资</t>
  </si>
  <si>
    <t>2022年计划资金来源</t>
  </si>
  <si>
    <t>国家、省补资金</t>
  </si>
  <si>
    <t>市本级
投资</t>
  </si>
  <si>
    <t>区级投资</t>
  </si>
  <si>
    <t>企业自筹或社会投资</t>
  </si>
  <si>
    <t>一、8大片区更新提质改造工程</t>
  </si>
  <si>
    <t>二、高架网络建设工程</t>
  </si>
  <si>
    <t>三、内河水系治理工程</t>
  </si>
  <si>
    <t>四、出入市口提升工程</t>
  </si>
  <si>
    <t>五、公园游园建设工程</t>
  </si>
  <si>
    <t>六、精品街建造工程</t>
  </si>
  <si>
    <t>七、公共停车场建设工程</t>
  </si>
  <si>
    <t>八、市政基础设施建设工程</t>
  </si>
  <si>
    <t>九、保障性住房建设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</si>
</sst>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zoomScale="82" zoomScaleNormal="82" topLeftCell="A2" workbookViewId="0">
      <selection activeCell="B5" sqref="B5:F13"/>
    </sheetView>
  </sheetViews>
  <sheetFormatPr defaultColWidth="9" defaultRowHeight="13.5"/>
  <cols>
    <col min="1" max="1" width="33.875" customWidth="1"/>
    <col min="2" max="2" width="11.5" customWidth="1"/>
    <col min="3" max="4" width="13" customWidth="1"/>
    <col min="5" max="5" width="12.625" customWidth="1"/>
    <col min="6" max="6" width="42.25" style="11" customWidth="1"/>
    <col min="7" max="7" width="11.125" customWidth="1"/>
    <col min="8" max="8" width="12.25" hidden="1" customWidth="1"/>
    <col min="9" max="9" width="9.25" hidden="1" customWidth="1"/>
    <col min="10" max="11" width="9" hidden="1" customWidth="1"/>
    <col min="12" max="12" width="0.125" hidden="1" customWidth="1"/>
    <col min="13" max="13" width="9" hidden="1" customWidth="1"/>
    <col min="14" max="14" width="29.125" hidden="1" customWidth="1"/>
    <col min="15" max="19" width="9.375"/>
  </cols>
  <sheetData>
    <row r="1" ht="50.1" customHeight="1" spans="1:7">
      <c r="A1" s="12" t="s">
        <v>0</v>
      </c>
      <c r="B1" s="12"/>
      <c r="C1" s="12"/>
      <c r="D1" s="12"/>
      <c r="E1" s="12"/>
      <c r="F1" s="12"/>
      <c r="G1" s="13"/>
    </row>
    <row r="2" ht="23.1" customHeight="1" spans="1:6">
      <c r="A2" s="2"/>
      <c r="B2" s="2" t="s">
        <v>1</v>
      </c>
      <c r="C2" s="2" t="s">
        <v>2</v>
      </c>
      <c r="D2" s="14" t="s">
        <v>3</v>
      </c>
      <c r="E2" s="14" t="s">
        <v>4</v>
      </c>
      <c r="F2" s="14" t="s">
        <v>5</v>
      </c>
    </row>
    <row r="3" ht="9" customHeight="1" spans="1:6">
      <c r="A3" s="5"/>
      <c r="B3" s="6"/>
      <c r="C3" s="6"/>
      <c r="D3" s="15"/>
      <c r="E3" s="15"/>
      <c r="F3" s="15"/>
    </row>
    <row r="4" ht="21" customHeight="1" spans="1:18">
      <c r="A4" s="16" t="s">
        <v>6</v>
      </c>
      <c r="B4" s="16">
        <f>SUM(B5:B14)</f>
        <v>114</v>
      </c>
      <c r="C4" s="16">
        <f>SUM(C5:C14)</f>
        <v>2897.943</v>
      </c>
      <c r="D4" s="16">
        <f>SUM(D5:D14)</f>
        <v>500.677</v>
      </c>
      <c r="E4" s="16">
        <f>SUM(E5:E14)</f>
        <v>31.571</v>
      </c>
      <c r="F4" s="17"/>
      <c r="I4" s="35"/>
      <c r="O4" t="s">
        <v>7</v>
      </c>
      <c r="P4" t="s">
        <v>8</v>
      </c>
      <c r="Q4" t="s">
        <v>9</v>
      </c>
      <c r="R4" t="s">
        <v>10</v>
      </c>
    </row>
    <row r="5" ht="35.1" customHeight="1" spans="1:17">
      <c r="A5" s="18" t="s">
        <v>11</v>
      </c>
      <c r="B5" s="19">
        <v>16</v>
      </c>
      <c r="C5" s="19">
        <v>1174.04</v>
      </c>
      <c r="D5" s="19">
        <v>235.28</v>
      </c>
      <c r="E5" s="19"/>
      <c r="F5" s="20" t="s">
        <v>12</v>
      </c>
      <c r="Q5">
        <v>1174.04</v>
      </c>
    </row>
    <row r="6" ht="35.1" customHeight="1" spans="1:17">
      <c r="A6" s="21" t="s">
        <v>13</v>
      </c>
      <c r="B6" s="22">
        <f>4+5</f>
        <v>9</v>
      </c>
      <c r="C6" s="22">
        <f>448.01+321.092</f>
        <v>769.102</v>
      </c>
      <c r="D6" s="23">
        <f>61.7+125.58</f>
        <v>187.28</v>
      </c>
      <c r="E6" s="19"/>
      <c r="F6" s="20" t="s">
        <v>14</v>
      </c>
      <c r="P6">
        <v>744.522</v>
      </c>
      <c r="Q6">
        <v>16.78</v>
      </c>
    </row>
    <row r="7" ht="35.1" customHeight="1" spans="1:16">
      <c r="A7" s="24" t="s">
        <v>15</v>
      </c>
      <c r="B7" s="25">
        <v>4</v>
      </c>
      <c r="C7" s="25">
        <v>609.7</v>
      </c>
      <c r="D7" s="19">
        <v>9.2</v>
      </c>
      <c r="E7" s="26">
        <v>0.2</v>
      </c>
      <c r="F7" s="20" t="s">
        <v>16</v>
      </c>
      <c r="O7">
        <v>0.2</v>
      </c>
      <c r="P7">
        <v>609.5</v>
      </c>
    </row>
    <row r="8" ht="35.1" customHeight="1" spans="1:16">
      <c r="A8" s="24" t="s">
        <v>17</v>
      </c>
      <c r="B8" s="25">
        <v>5</v>
      </c>
      <c r="C8" s="25">
        <v>15.65</v>
      </c>
      <c r="D8" s="25">
        <v>5.61</v>
      </c>
      <c r="E8" s="26">
        <v>2.75</v>
      </c>
      <c r="F8" s="20" t="s">
        <v>18</v>
      </c>
      <c r="O8">
        <v>8.82</v>
      </c>
      <c r="P8">
        <v>6.83</v>
      </c>
    </row>
    <row r="9" ht="35.1" customHeight="1" spans="1:18">
      <c r="A9" s="24" t="s">
        <v>19</v>
      </c>
      <c r="B9" s="25">
        <v>3</v>
      </c>
      <c r="C9" s="25">
        <f>132.39</f>
        <v>132.39</v>
      </c>
      <c r="D9" s="19">
        <f>4.8</f>
        <v>4.8</v>
      </c>
      <c r="E9" s="26">
        <v>4.8</v>
      </c>
      <c r="F9" s="27" t="s">
        <v>20</v>
      </c>
      <c r="O9">
        <v>8.7</v>
      </c>
      <c r="R9">
        <v>123.69</v>
      </c>
    </row>
    <row r="10" ht="35.1" customHeight="1" spans="1:16">
      <c r="A10" s="24" t="s">
        <v>21</v>
      </c>
      <c r="B10" s="25">
        <v>5</v>
      </c>
      <c r="C10" s="25">
        <v>7</v>
      </c>
      <c r="D10" s="25">
        <v>5.6</v>
      </c>
      <c r="E10" s="26">
        <v>4.88</v>
      </c>
      <c r="F10" s="20" t="s">
        <v>22</v>
      </c>
      <c r="O10">
        <v>6.1</v>
      </c>
      <c r="P10">
        <v>0.9</v>
      </c>
    </row>
    <row r="11" ht="35.1" customHeight="1" spans="1:25">
      <c r="A11" s="24" t="s">
        <v>23</v>
      </c>
      <c r="B11" s="25">
        <f>21+12+8+2</f>
        <v>43</v>
      </c>
      <c r="C11" s="25">
        <f>91.71+22.11+0.675+8.41+0.056</f>
        <v>122.961</v>
      </c>
      <c r="D11" s="19">
        <f>12.43+22.11+2.51+0.675+0.056</f>
        <v>37.781</v>
      </c>
      <c r="E11" s="26">
        <f>12.42+0.675+0.056</f>
        <v>13.151</v>
      </c>
      <c r="F11" s="28" t="s">
        <v>24</v>
      </c>
      <c r="O11">
        <f>92.385+0.056</f>
        <v>92.441</v>
      </c>
      <c r="P11">
        <v>8.41</v>
      </c>
      <c r="Q11">
        <v>22.11</v>
      </c>
      <c r="X11">
        <f>W11+T11</f>
        <v>0</v>
      </c>
      <c r="Y11">
        <f>X11+U11+V11</f>
        <v>0</v>
      </c>
    </row>
    <row r="12" ht="35.1" customHeight="1" spans="1:15">
      <c r="A12" s="24" t="s">
        <v>25</v>
      </c>
      <c r="B12" s="25">
        <v>5</v>
      </c>
      <c r="C12" s="25">
        <v>8.25</v>
      </c>
      <c r="D12" s="19">
        <v>5.3</v>
      </c>
      <c r="E12" s="26">
        <v>5.3</v>
      </c>
      <c r="F12" s="20" t="s">
        <v>26</v>
      </c>
      <c r="O12">
        <v>8.25</v>
      </c>
    </row>
    <row r="13" ht="35.1" customHeight="1" spans="1:18">
      <c r="A13" s="24" t="s">
        <v>27</v>
      </c>
      <c r="B13" s="25">
        <v>17</v>
      </c>
      <c r="C13" s="25">
        <v>43.56</v>
      </c>
      <c r="D13" s="19">
        <v>4.72</v>
      </c>
      <c r="E13" s="29">
        <v>0.49</v>
      </c>
      <c r="F13" s="20" t="s">
        <v>28</v>
      </c>
      <c r="O13">
        <v>2.63</v>
      </c>
      <c r="P13">
        <v>39.43</v>
      </c>
      <c r="R13">
        <v>1.5</v>
      </c>
    </row>
    <row r="14" ht="35.1" customHeight="1" spans="1:18">
      <c r="A14" s="24" t="s">
        <v>29</v>
      </c>
      <c r="B14" s="30">
        <f>7</f>
        <v>7</v>
      </c>
      <c r="C14" s="30">
        <f>15.29</f>
        <v>15.29</v>
      </c>
      <c r="D14" s="31">
        <f>5.106</f>
        <v>5.106</v>
      </c>
      <c r="E14" s="31"/>
      <c r="F14" s="32" t="s">
        <v>30</v>
      </c>
      <c r="P14">
        <v>3.75</v>
      </c>
      <c r="Q14">
        <v>0.44</v>
      </c>
      <c r="R14">
        <v>11.1</v>
      </c>
    </row>
    <row r="15" ht="45" customHeight="1" spans="1:19">
      <c r="A15" s="33" t="s">
        <v>31</v>
      </c>
      <c r="B15" s="33"/>
      <c r="C15" s="33"/>
      <c r="D15" s="33"/>
      <c r="E15" s="33"/>
      <c r="F15" s="33"/>
      <c r="G15" s="34"/>
      <c r="O15">
        <f>SUM(O5:O14)</f>
        <v>127.141</v>
      </c>
      <c r="P15">
        <f>SUM(P5:P14)</f>
        <v>1413.342</v>
      </c>
      <c r="Q15">
        <f>SUM(Q5:Q14)</f>
        <v>1213.37</v>
      </c>
      <c r="R15">
        <f>SUM(R5:R14)</f>
        <v>136.29</v>
      </c>
      <c r="S15">
        <f>R15+Q15+P15+O15+7.8</f>
        <v>2897.943</v>
      </c>
    </row>
    <row r="16" ht="27" customHeight="1"/>
    <row r="17" ht="26.1" customHeight="1"/>
  </sheetData>
  <mergeCells count="8">
    <mergeCell ref="A1:F1"/>
    <mergeCell ref="A15:F15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55" top="0.432638888888889" bottom="0.629166666666667" header="0.15625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6" sqref="D16"/>
    </sheetView>
  </sheetViews>
  <sheetFormatPr defaultColWidth="9" defaultRowHeight="13.5" outlineLevelCol="7"/>
  <cols>
    <col min="1" max="1" width="21" customWidth="1"/>
    <col min="4" max="4" width="10.5" customWidth="1"/>
    <col min="5" max="5" width="10.75" customWidth="1"/>
    <col min="6" max="6" width="10.875" customWidth="1"/>
    <col min="7" max="7" width="9.625" customWidth="1"/>
  </cols>
  <sheetData>
    <row r="1" ht="25.5" spans="1:8">
      <c r="A1" s="1" t="s">
        <v>32</v>
      </c>
      <c r="B1" s="1"/>
      <c r="C1" s="1"/>
      <c r="D1" s="1"/>
      <c r="E1" s="1"/>
      <c r="F1" s="1"/>
      <c r="G1" s="1"/>
      <c r="H1" s="1"/>
    </row>
    <row r="2" ht="14.25" spans="1:8">
      <c r="A2" s="2"/>
      <c r="B2" s="2" t="s">
        <v>1</v>
      </c>
      <c r="C2" s="2" t="s">
        <v>2</v>
      </c>
      <c r="D2" s="3" t="s">
        <v>33</v>
      </c>
      <c r="E2" s="3" t="s">
        <v>34</v>
      </c>
      <c r="F2" s="4"/>
      <c r="G2" s="4"/>
      <c r="H2" s="4"/>
    </row>
    <row r="3" ht="42.75" spans="1:8">
      <c r="A3" s="5"/>
      <c r="B3" s="6"/>
      <c r="C3" s="6"/>
      <c r="D3" s="7"/>
      <c r="E3" s="3" t="s">
        <v>35</v>
      </c>
      <c r="F3" s="3" t="s">
        <v>36</v>
      </c>
      <c r="G3" s="3" t="s">
        <v>37</v>
      </c>
      <c r="H3" s="3" t="s">
        <v>38</v>
      </c>
    </row>
    <row r="4" spans="1:8">
      <c r="A4" s="8" t="s">
        <v>6</v>
      </c>
      <c r="B4" s="8">
        <f>SUM(B5:B13)</f>
        <v>145</v>
      </c>
      <c r="C4" s="8">
        <f>SUM(C5:C13)</f>
        <v>447.44</v>
      </c>
      <c r="D4" s="9">
        <f t="shared" ref="D4:H4" si="0">SUM(D5:D12)</f>
        <v>0</v>
      </c>
      <c r="E4" s="9"/>
      <c r="F4" s="9">
        <f t="shared" si="0"/>
        <v>5.7</v>
      </c>
      <c r="G4" s="9">
        <f t="shared" si="0"/>
        <v>3.94</v>
      </c>
      <c r="H4" s="9">
        <f t="shared" si="0"/>
        <v>42.03</v>
      </c>
    </row>
    <row r="5" ht="30.95" customHeight="1" spans="1:8">
      <c r="A5" s="10" t="s">
        <v>39</v>
      </c>
      <c r="B5" s="10">
        <v>8</v>
      </c>
      <c r="C5" s="10"/>
      <c r="D5" s="10"/>
      <c r="E5" s="10"/>
      <c r="F5" s="10"/>
      <c r="G5" s="10"/>
      <c r="H5" s="10"/>
    </row>
    <row r="6" ht="30.95" customHeight="1" spans="1:8">
      <c r="A6" s="10" t="s">
        <v>40</v>
      </c>
      <c r="B6" s="10">
        <v>3</v>
      </c>
      <c r="C6" s="10">
        <v>132.39</v>
      </c>
      <c r="D6" s="10"/>
      <c r="E6" s="10"/>
      <c r="F6" s="10"/>
      <c r="G6" s="10"/>
      <c r="H6" s="10"/>
    </row>
    <row r="7" ht="30.95" customHeight="1" spans="1:8">
      <c r="A7" s="10" t="s">
        <v>41</v>
      </c>
      <c r="B7" s="10">
        <v>5</v>
      </c>
      <c r="C7" s="10">
        <v>47.66</v>
      </c>
      <c r="D7" s="10"/>
      <c r="E7" s="10"/>
      <c r="F7" s="10"/>
      <c r="G7" s="10"/>
      <c r="H7" s="10"/>
    </row>
    <row r="8" ht="30.95" customHeight="1" spans="1:8">
      <c r="A8" s="10" t="s">
        <v>42</v>
      </c>
      <c r="B8" s="10">
        <v>5</v>
      </c>
      <c r="C8" s="10">
        <v>15.35</v>
      </c>
      <c r="D8" s="10"/>
      <c r="E8" s="10"/>
      <c r="F8" s="10"/>
      <c r="G8" s="10"/>
      <c r="H8" s="10"/>
    </row>
    <row r="9" ht="30.95" customHeight="1" spans="1:8">
      <c r="A9" s="10" t="s">
        <v>43</v>
      </c>
      <c r="B9" s="10">
        <v>5</v>
      </c>
      <c r="C9" s="10">
        <v>9.98</v>
      </c>
      <c r="D9" s="10"/>
      <c r="E9" s="10"/>
      <c r="F9" s="10"/>
      <c r="G9" s="10"/>
      <c r="H9" s="10"/>
    </row>
    <row r="10" ht="30.95" customHeight="1" spans="1:8">
      <c r="A10" s="10" t="s">
        <v>44</v>
      </c>
      <c r="B10" s="10">
        <v>2</v>
      </c>
      <c r="C10" s="10">
        <v>12.2</v>
      </c>
      <c r="D10" s="10"/>
      <c r="E10" s="10"/>
      <c r="F10" s="10">
        <v>5.7</v>
      </c>
      <c r="G10" s="10"/>
      <c r="H10" s="10"/>
    </row>
    <row r="11" ht="30.95" customHeight="1" spans="1:8">
      <c r="A11" s="10" t="s">
        <v>45</v>
      </c>
      <c r="B11" s="10">
        <v>7</v>
      </c>
      <c r="C11" s="10">
        <v>18.15</v>
      </c>
      <c r="D11" s="10"/>
      <c r="E11" s="10"/>
      <c r="F11" s="10"/>
      <c r="G11" s="10"/>
      <c r="H11" s="10">
        <v>18.51</v>
      </c>
    </row>
    <row r="12" ht="30.95" customHeight="1" spans="1:8">
      <c r="A12" s="10" t="s">
        <v>46</v>
      </c>
      <c r="B12" s="10">
        <v>32</v>
      </c>
      <c r="C12" s="10">
        <v>75.51</v>
      </c>
      <c r="D12" s="10"/>
      <c r="E12" s="10"/>
      <c r="F12" s="10"/>
      <c r="G12" s="10">
        <v>3.94</v>
      </c>
      <c r="H12" s="10">
        <v>23.52</v>
      </c>
    </row>
    <row r="13" ht="30.95" customHeight="1" spans="1:8">
      <c r="A13" s="9" t="s">
        <v>47</v>
      </c>
      <c r="B13" s="9">
        <v>78</v>
      </c>
      <c r="C13" s="9">
        <v>136.2</v>
      </c>
      <c r="D13" s="9"/>
      <c r="E13" s="9"/>
      <c r="F13" s="9"/>
      <c r="G13" s="9"/>
      <c r="H13" s="9"/>
    </row>
  </sheetData>
  <mergeCells count="6">
    <mergeCell ref="A1:H1"/>
    <mergeCell ref="E2:H2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</dc:creator>
  <cp:lastModifiedBy>hp</cp:lastModifiedBy>
  <dcterms:created xsi:type="dcterms:W3CDTF">2022-01-14T05:38:00Z</dcterms:created>
  <dcterms:modified xsi:type="dcterms:W3CDTF">2022-02-26T18:20:11Z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62F6C9055DFC4591BF6D9B41EF9839C6</vt:lpwstr>
  </property>
  <property fmtid="{D5CDD505-2E9C-101B-9397-08002B2CF9AE}" pid="3" name="KSOProductBuildVer">
    <vt:lpwstr>2052-11.1.0.11365</vt:lpwstr>
  </property>
</Properties>
</file>