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新野卫健委资格审核人员" sheetId="1" r:id="rId1"/>
  </sheets>
  <definedNames>
    <definedName name="_xlnm.Print_Titles" localSheetId="0">新野卫健委资格审核人员!$1:$2</definedName>
  </definedNames>
  <calcPr calcId="144525"/>
</workbook>
</file>

<file path=xl/sharedStrings.xml><?xml version="1.0" encoding="utf-8"?>
<sst xmlns="http://schemas.openxmlformats.org/spreadsheetml/2006/main" count="126" uniqueCount="12">
  <si>
    <t>新野县公开招聘事业单位工作人员考察对象名单</t>
  </si>
  <si>
    <t>岗位代码</t>
  </si>
  <si>
    <t>招聘单位</t>
  </si>
  <si>
    <t>姓名</t>
  </si>
  <si>
    <t>准考证号</t>
  </si>
  <si>
    <t>备注</t>
  </si>
  <si>
    <t>新野县人民医院</t>
  </si>
  <si>
    <t>新野县中医院</t>
  </si>
  <si>
    <t>新野县社区卫生服务中心</t>
  </si>
  <si>
    <t>新野县疾病预防控中心</t>
  </si>
  <si>
    <t>新野县妇幼保健院</t>
  </si>
  <si>
    <t>新野县乡镇卫生院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</si>
</sst>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workbookViewId="0">
      <selection activeCell="D10" sqref="D10"/>
    </sheetView>
  </sheetViews>
  <sheetFormatPr defaultColWidth="9" defaultRowHeight="15.6" outlineLevelCol="4"/>
  <cols>
    <col min="1" max="1" width="9" style="2"/>
    <col min="2" max="2" width="30.7" style="2" customWidth="1"/>
    <col min="3" max="3" width="15.9" style="2" customWidth="1"/>
    <col min="4" max="4" width="14.5" style="2" customWidth="1"/>
    <col min="5" max="5" width="9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4">
      <c r="A3" s="4" t="str">
        <f>"1001"</f>
        <v>1001</v>
      </c>
      <c r="B3" s="4" t="s">
        <v>6</v>
      </c>
      <c r="C3" s="4" t="str">
        <f>"兰玉谦"</f>
        <v>兰玉谦</v>
      </c>
      <c r="D3" s="4" t="str">
        <f>"20232180427"</f>
        <v>20232180427</v>
      </c>
    </row>
    <row r="4" s="1" customFormat="1" ht="25" customHeight="1" spans="1:4">
      <c r="A4" s="4" t="str">
        <f>"1001"</f>
        <v>1001</v>
      </c>
      <c r="B4" s="4" t="s">
        <v>6</v>
      </c>
      <c r="C4" s="4" t="str">
        <f>"蔺慧丽"</f>
        <v>蔺慧丽</v>
      </c>
      <c r="D4" s="4" t="str">
        <f>"20232181621"</f>
        <v>20232181621</v>
      </c>
    </row>
    <row r="5" s="1" customFormat="1" ht="25" customHeight="1" spans="1:4">
      <c r="A5" s="4" t="str">
        <f>"1001"</f>
        <v>1001</v>
      </c>
      <c r="B5" s="4" t="s">
        <v>6</v>
      </c>
      <c r="C5" s="4" t="str">
        <f>"王一帆"</f>
        <v>王一帆</v>
      </c>
      <c r="D5" s="4" t="str">
        <f>"20232182028"</f>
        <v>20232182028</v>
      </c>
    </row>
    <row r="6" s="1" customFormat="1" ht="25" customHeight="1" spans="1:4">
      <c r="A6" s="4" t="str">
        <f>"1001"</f>
        <v>1001</v>
      </c>
      <c r="B6" s="4" t="s">
        <v>6</v>
      </c>
      <c r="C6" s="4" t="str">
        <f>"吴宇航"</f>
        <v>吴宇航</v>
      </c>
      <c r="D6" s="4" t="str">
        <f>"20232182014"</f>
        <v>20232182014</v>
      </c>
    </row>
    <row r="7" s="1" customFormat="1" ht="25" customHeight="1" spans="1:4">
      <c r="A7" s="4" t="str">
        <f>"1001"</f>
        <v>1001</v>
      </c>
      <c r="B7" s="4" t="s">
        <v>6</v>
      </c>
      <c r="C7" s="4" t="str">
        <f>"张继承"</f>
        <v>张继承</v>
      </c>
      <c r="D7" s="4" t="str">
        <f>"20232181813"</f>
        <v>20232181813</v>
      </c>
    </row>
    <row r="8" s="1" customFormat="1" ht="25" customHeight="1" spans="1:4">
      <c r="A8" s="4" t="str">
        <f t="shared" ref="A8:A21" si="0">"1002"</f>
        <v>1002</v>
      </c>
      <c r="B8" s="4" t="s">
        <v>6</v>
      </c>
      <c r="C8" s="4" t="str">
        <f>"冯静"</f>
        <v>冯静</v>
      </c>
      <c r="D8" s="4" t="str">
        <f>"20232180519"</f>
        <v>20232180519</v>
      </c>
    </row>
    <row r="9" s="1" customFormat="1" ht="25" customHeight="1" spans="1:4">
      <c r="A9" s="4" t="str">
        <f t="shared" si="0"/>
        <v>1002</v>
      </c>
      <c r="B9" s="4" t="s">
        <v>6</v>
      </c>
      <c r="C9" s="4" t="str">
        <f>"郭萌迪"</f>
        <v>郭萌迪</v>
      </c>
      <c r="D9" s="4" t="str">
        <f>"20232180318"</f>
        <v>20232180318</v>
      </c>
    </row>
    <row r="10" s="1" customFormat="1" ht="25" customHeight="1" spans="1:4">
      <c r="A10" s="4" t="str">
        <f t="shared" si="0"/>
        <v>1002</v>
      </c>
      <c r="B10" s="4" t="s">
        <v>6</v>
      </c>
      <c r="C10" s="4" t="str">
        <f>"江雪"</f>
        <v>江雪</v>
      </c>
      <c r="D10" s="4" t="str">
        <f>"20232180422"</f>
        <v>20232180422</v>
      </c>
    </row>
    <row r="11" s="1" customFormat="1" ht="25" customHeight="1" spans="1:4">
      <c r="A11" s="4" t="str">
        <f t="shared" si="0"/>
        <v>1002</v>
      </c>
      <c r="B11" s="4" t="s">
        <v>6</v>
      </c>
      <c r="C11" s="4" t="str">
        <f>"李心怡"</f>
        <v>李心怡</v>
      </c>
      <c r="D11" s="4" t="str">
        <f>"20232182104"</f>
        <v>20232182104</v>
      </c>
    </row>
    <row r="12" s="1" customFormat="1" ht="25" customHeight="1" spans="1:4">
      <c r="A12" s="4" t="str">
        <f t="shared" si="0"/>
        <v>1002</v>
      </c>
      <c r="B12" s="4" t="s">
        <v>6</v>
      </c>
      <c r="C12" s="4" t="str">
        <f>"刘以林"</f>
        <v>刘以林</v>
      </c>
      <c r="D12" s="4" t="str">
        <f>"20232181807"</f>
        <v>20232181807</v>
      </c>
    </row>
    <row r="13" s="1" customFormat="1" ht="25" customHeight="1" spans="1:4">
      <c r="A13" s="4" t="str">
        <f t="shared" si="0"/>
        <v>1002</v>
      </c>
      <c r="B13" s="4" t="s">
        <v>6</v>
      </c>
      <c r="C13" s="4" t="str">
        <f>"鲁鑫"</f>
        <v>鲁鑫</v>
      </c>
      <c r="D13" s="4" t="str">
        <f>"20232181304"</f>
        <v>20232181304</v>
      </c>
    </row>
    <row r="14" s="1" customFormat="1" ht="25" customHeight="1" spans="1:4">
      <c r="A14" s="4" t="str">
        <f t="shared" si="0"/>
        <v>1002</v>
      </c>
      <c r="B14" s="4" t="s">
        <v>6</v>
      </c>
      <c r="C14" s="4" t="str">
        <f>"王甜甜"</f>
        <v>王甜甜</v>
      </c>
      <c r="D14" s="4" t="str">
        <f>"20232180305"</f>
        <v>20232180305</v>
      </c>
    </row>
    <row r="15" s="1" customFormat="1" ht="25" customHeight="1" spans="1:4">
      <c r="A15" s="4" t="str">
        <f t="shared" si="0"/>
        <v>1002</v>
      </c>
      <c r="B15" s="4" t="s">
        <v>6</v>
      </c>
      <c r="C15" s="4" t="str">
        <f>"吴旭晖"</f>
        <v>吴旭晖</v>
      </c>
      <c r="D15" s="4" t="str">
        <f>"20232180910"</f>
        <v>20232180910</v>
      </c>
    </row>
    <row r="16" s="1" customFormat="1" ht="25" customHeight="1" spans="1:4">
      <c r="A16" s="4" t="str">
        <f t="shared" si="0"/>
        <v>1002</v>
      </c>
      <c r="B16" s="4" t="s">
        <v>6</v>
      </c>
      <c r="C16" s="4" t="str">
        <f>"杨文静"</f>
        <v>杨文静</v>
      </c>
      <c r="D16" s="4" t="str">
        <f>"20232180401"</f>
        <v>20232180401</v>
      </c>
    </row>
    <row r="17" s="1" customFormat="1" ht="25" customHeight="1" spans="1:4">
      <c r="A17" s="4" t="str">
        <f t="shared" si="0"/>
        <v>1002</v>
      </c>
      <c r="B17" s="4" t="s">
        <v>6</v>
      </c>
      <c r="C17" s="4" t="str">
        <f>"杨星"</f>
        <v>杨星</v>
      </c>
      <c r="D17" s="4" t="str">
        <f>"20232181216"</f>
        <v>20232181216</v>
      </c>
    </row>
    <row r="18" s="1" customFormat="1" ht="25" customHeight="1" spans="1:4">
      <c r="A18" s="4" t="str">
        <f t="shared" si="0"/>
        <v>1002</v>
      </c>
      <c r="B18" s="4" t="s">
        <v>6</v>
      </c>
      <c r="C18" s="4" t="str">
        <f>"张博"</f>
        <v>张博</v>
      </c>
      <c r="D18" s="4" t="str">
        <f>"20232182106"</f>
        <v>20232182106</v>
      </c>
    </row>
    <row r="19" s="1" customFormat="1" ht="25" customHeight="1" spans="1:4">
      <c r="A19" s="4" t="str">
        <f t="shared" si="0"/>
        <v>1002</v>
      </c>
      <c r="B19" s="4" t="s">
        <v>6</v>
      </c>
      <c r="C19" s="4" t="str">
        <f>"赵丹"</f>
        <v>赵丹</v>
      </c>
      <c r="D19" s="4" t="str">
        <f>"20232181715"</f>
        <v>20232181715</v>
      </c>
    </row>
    <row r="20" s="1" customFormat="1" ht="25" customHeight="1" spans="1:4">
      <c r="A20" s="4" t="str">
        <f t="shared" si="0"/>
        <v>1002</v>
      </c>
      <c r="B20" s="4" t="s">
        <v>6</v>
      </c>
      <c r="C20" s="4" t="str">
        <f>"赵露露"</f>
        <v>赵露露</v>
      </c>
      <c r="D20" s="4" t="str">
        <f>"20232180904"</f>
        <v>20232180904</v>
      </c>
    </row>
    <row r="21" s="1" customFormat="1" ht="25" customHeight="1" spans="1:4">
      <c r="A21" s="4" t="str">
        <f t="shared" si="0"/>
        <v>1002</v>
      </c>
      <c r="B21" s="4" t="s">
        <v>6</v>
      </c>
      <c r="C21" s="4" t="str">
        <f>"赵欣然"</f>
        <v>赵欣然</v>
      </c>
      <c r="D21" s="4" t="str">
        <f>"20232181812"</f>
        <v>20232181812</v>
      </c>
    </row>
    <row r="22" s="1" customFormat="1" ht="25" customHeight="1" spans="1:4">
      <c r="A22" s="4" t="str">
        <f>"1003"</f>
        <v>1003</v>
      </c>
      <c r="B22" s="4" t="s">
        <v>6</v>
      </c>
      <c r="C22" s="4" t="str">
        <f>"焦寅德"</f>
        <v>焦寅德</v>
      </c>
      <c r="D22" s="4" t="str">
        <f>"20232181712"</f>
        <v>20232181712</v>
      </c>
    </row>
    <row r="23" s="1" customFormat="1" ht="25" customHeight="1" spans="1:4">
      <c r="A23" s="4" t="str">
        <f>"1004"</f>
        <v>1004</v>
      </c>
      <c r="B23" s="4" t="s">
        <v>6</v>
      </c>
      <c r="C23" s="4" t="str">
        <f>"常航"</f>
        <v>常航</v>
      </c>
      <c r="D23" s="4" t="str">
        <f>"20232182630"</f>
        <v>20232182630</v>
      </c>
    </row>
    <row r="24" s="1" customFormat="1" ht="25" customHeight="1" spans="1:4">
      <c r="A24" s="4" t="str">
        <f>"1004"</f>
        <v>1004</v>
      </c>
      <c r="B24" s="4" t="s">
        <v>6</v>
      </c>
      <c r="C24" s="4" t="str">
        <f>"张岸菲"</f>
        <v>张岸菲</v>
      </c>
      <c r="D24" s="4" t="str">
        <f>"20232182703"</f>
        <v>20232182703</v>
      </c>
    </row>
    <row r="25" s="1" customFormat="1" ht="25" customHeight="1" spans="1:4">
      <c r="A25" s="4" t="str">
        <f>"1005"</f>
        <v>1005</v>
      </c>
      <c r="B25" s="4" t="s">
        <v>6</v>
      </c>
      <c r="C25" s="4" t="str">
        <f>"王佳音"</f>
        <v>王佳音</v>
      </c>
      <c r="D25" s="4" t="str">
        <f>"20232182605"</f>
        <v>20232182605</v>
      </c>
    </row>
    <row r="26" s="1" customFormat="1" ht="25" customHeight="1" spans="1:4">
      <c r="A26" s="4" t="str">
        <f>"1005"</f>
        <v>1005</v>
      </c>
      <c r="B26" s="4" t="s">
        <v>6</v>
      </c>
      <c r="C26" s="4" t="str">
        <f>"詹冬冬"</f>
        <v>詹冬冬</v>
      </c>
      <c r="D26" s="4" t="str">
        <f>"20232182610"</f>
        <v>20232182610</v>
      </c>
    </row>
    <row r="27" s="1" customFormat="1" ht="25" customHeight="1" spans="1:4">
      <c r="A27" s="4" t="str">
        <f>"1006"</f>
        <v>1006</v>
      </c>
      <c r="B27" s="4" t="s">
        <v>6</v>
      </c>
      <c r="C27" s="4" t="str">
        <f>"陈晓"</f>
        <v>陈晓</v>
      </c>
      <c r="D27" s="4" t="str">
        <f>"20232182608"</f>
        <v>20232182608</v>
      </c>
    </row>
    <row r="28" s="1" customFormat="1" ht="25" customHeight="1" spans="1:4">
      <c r="A28" s="4" t="str">
        <f t="shared" ref="A28:A38" si="1">"2001"</f>
        <v>2001</v>
      </c>
      <c r="B28" s="4" t="s">
        <v>7</v>
      </c>
      <c r="C28" s="4" t="str">
        <f>"金文辉"</f>
        <v>金文辉</v>
      </c>
      <c r="D28" s="4" t="str">
        <f>"20232180416"</f>
        <v>20232180416</v>
      </c>
    </row>
    <row r="29" s="1" customFormat="1" ht="25" customHeight="1" spans="1:4">
      <c r="A29" s="4" t="str">
        <f t="shared" si="1"/>
        <v>2001</v>
      </c>
      <c r="B29" s="4" t="s">
        <v>7</v>
      </c>
      <c r="C29" s="4" t="str">
        <f>"李龙廷"</f>
        <v>李龙廷</v>
      </c>
      <c r="D29" s="4" t="str">
        <f>"20232181101"</f>
        <v>20232181101</v>
      </c>
    </row>
    <row r="30" s="1" customFormat="1" ht="25" customHeight="1" spans="1:4">
      <c r="A30" s="4" t="str">
        <f t="shared" si="1"/>
        <v>2001</v>
      </c>
      <c r="B30" s="4" t="s">
        <v>7</v>
      </c>
      <c r="C30" s="4" t="str">
        <f>"李秋丽"</f>
        <v>李秋丽</v>
      </c>
      <c r="D30" s="4" t="str">
        <f>"20232180724"</f>
        <v>20232180724</v>
      </c>
    </row>
    <row r="31" s="1" customFormat="1" ht="25" customHeight="1" spans="1:4">
      <c r="A31" s="4" t="str">
        <f t="shared" si="1"/>
        <v>2001</v>
      </c>
      <c r="B31" s="4" t="s">
        <v>7</v>
      </c>
      <c r="C31" s="4" t="str">
        <f>"李生辉"</f>
        <v>李生辉</v>
      </c>
      <c r="D31" s="4" t="str">
        <f>"20232180226"</f>
        <v>20232180226</v>
      </c>
    </row>
    <row r="32" s="1" customFormat="1" ht="25" customHeight="1" spans="1:4">
      <c r="A32" s="4" t="str">
        <f t="shared" si="1"/>
        <v>2001</v>
      </c>
      <c r="B32" s="4" t="s">
        <v>7</v>
      </c>
      <c r="C32" s="4" t="str">
        <f>"刘慧"</f>
        <v>刘慧</v>
      </c>
      <c r="D32" s="4" t="str">
        <f>"20232181626"</f>
        <v>20232181626</v>
      </c>
    </row>
    <row r="33" s="1" customFormat="1" ht="25" customHeight="1" spans="1:4">
      <c r="A33" s="4" t="str">
        <f t="shared" si="1"/>
        <v>2001</v>
      </c>
      <c r="B33" s="4" t="s">
        <v>7</v>
      </c>
      <c r="C33" s="4" t="str">
        <f>"孟慧"</f>
        <v>孟慧</v>
      </c>
      <c r="D33" s="4" t="str">
        <f>"20232180413"</f>
        <v>20232180413</v>
      </c>
    </row>
    <row r="34" s="1" customFormat="1" ht="25" customHeight="1" spans="1:4">
      <c r="A34" s="4" t="str">
        <f t="shared" si="1"/>
        <v>2001</v>
      </c>
      <c r="B34" s="4" t="s">
        <v>7</v>
      </c>
      <c r="C34" s="4" t="str">
        <f>"倪海荣"</f>
        <v>倪海荣</v>
      </c>
      <c r="D34" s="4" t="str">
        <f>"20232181103"</f>
        <v>20232181103</v>
      </c>
    </row>
    <row r="35" s="1" customFormat="1" ht="25" customHeight="1" spans="1:4">
      <c r="A35" s="4" t="str">
        <f t="shared" si="1"/>
        <v>2001</v>
      </c>
      <c r="B35" s="4" t="s">
        <v>7</v>
      </c>
      <c r="C35" s="4" t="str">
        <f>"齐亚艳"</f>
        <v>齐亚艳</v>
      </c>
      <c r="D35" s="4" t="str">
        <f>"20232181329"</f>
        <v>20232181329</v>
      </c>
    </row>
    <row r="36" s="1" customFormat="1" ht="25" customHeight="1" spans="1:4">
      <c r="A36" s="4" t="str">
        <f t="shared" si="1"/>
        <v>2001</v>
      </c>
      <c r="B36" s="4" t="s">
        <v>7</v>
      </c>
      <c r="C36" s="4" t="str">
        <f>"王婷婷"</f>
        <v>王婷婷</v>
      </c>
      <c r="D36" s="4" t="str">
        <f>"20232181708"</f>
        <v>20232181708</v>
      </c>
    </row>
    <row r="37" s="1" customFormat="1" ht="25" customHeight="1" spans="1:4">
      <c r="A37" s="4" t="str">
        <f t="shared" si="1"/>
        <v>2001</v>
      </c>
      <c r="B37" s="4" t="s">
        <v>7</v>
      </c>
      <c r="C37" s="4" t="str">
        <f>"岳梦"</f>
        <v>岳梦</v>
      </c>
      <c r="D37" s="4" t="str">
        <f>"20232180418"</f>
        <v>20232180418</v>
      </c>
    </row>
    <row r="38" s="1" customFormat="1" ht="25" customHeight="1" spans="1:4">
      <c r="A38" s="4" t="str">
        <f t="shared" si="1"/>
        <v>2001</v>
      </c>
      <c r="B38" s="4" t="s">
        <v>7</v>
      </c>
      <c r="C38" s="4" t="str">
        <f>"朱宏展"</f>
        <v>朱宏展</v>
      </c>
      <c r="D38" s="4" t="str">
        <f>"20232180212"</f>
        <v>20232180212</v>
      </c>
    </row>
    <row r="39" s="1" customFormat="1" ht="25" customHeight="1" spans="1:4">
      <c r="A39" s="4" t="str">
        <f>"2002"</f>
        <v>2002</v>
      </c>
      <c r="B39" s="4" t="s">
        <v>7</v>
      </c>
      <c r="C39" s="4" t="str">
        <f>"杨博"</f>
        <v>杨博</v>
      </c>
      <c r="D39" s="4" t="str">
        <f>"20232180129"</f>
        <v>20232180129</v>
      </c>
    </row>
    <row r="40" s="1" customFormat="1" ht="25" customHeight="1" spans="1:4">
      <c r="A40" s="4" t="str">
        <f>"2002"</f>
        <v>2002</v>
      </c>
      <c r="B40" s="4" t="s">
        <v>7</v>
      </c>
      <c r="C40" s="4" t="str">
        <f>"张亚帅"</f>
        <v>张亚帅</v>
      </c>
      <c r="D40" s="4" t="str">
        <f>"20232181617"</f>
        <v>20232181617</v>
      </c>
    </row>
    <row r="41" s="1" customFormat="1" ht="25" customHeight="1" spans="1:4">
      <c r="A41" s="4" t="str">
        <f t="shared" ref="A41:A46" si="2">"2003"</f>
        <v>2003</v>
      </c>
      <c r="B41" s="4" t="s">
        <v>7</v>
      </c>
      <c r="C41" s="4" t="str">
        <f>"范帆"</f>
        <v>范帆</v>
      </c>
      <c r="D41" s="4" t="str">
        <f>"20232180411"</f>
        <v>20232180411</v>
      </c>
    </row>
    <row r="42" s="1" customFormat="1" ht="25" customHeight="1" spans="1:4">
      <c r="A42" s="4" t="str">
        <f t="shared" si="2"/>
        <v>2003</v>
      </c>
      <c r="B42" s="4" t="s">
        <v>7</v>
      </c>
      <c r="C42" s="4" t="str">
        <f>"晋锦晨"</f>
        <v>晋锦晨</v>
      </c>
      <c r="D42" s="4" t="str">
        <f>"20232181003"</f>
        <v>20232181003</v>
      </c>
    </row>
    <row r="43" s="1" customFormat="1" ht="25" customHeight="1" spans="1:4">
      <c r="A43" s="4" t="str">
        <f t="shared" si="2"/>
        <v>2003</v>
      </c>
      <c r="B43" s="4" t="s">
        <v>7</v>
      </c>
      <c r="C43" s="4" t="str">
        <f>"李春雨"</f>
        <v>李春雨</v>
      </c>
      <c r="D43" s="4" t="str">
        <f>"20232181410"</f>
        <v>20232181410</v>
      </c>
    </row>
    <row r="44" s="1" customFormat="1" ht="25" customHeight="1" spans="1:4">
      <c r="A44" s="4" t="str">
        <f t="shared" si="2"/>
        <v>2003</v>
      </c>
      <c r="B44" s="4" t="s">
        <v>7</v>
      </c>
      <c r="C44" s="4" t="str">
        <f>"李秀"</f>
        <v>李秀</v>
      </c>
      <c r="D44" s="4" t="str">
        <f>"20232181418"</f>
        <v>20232181418</v>
      </c>
    </row>
    <row r="45" s="1" customFormat="1" ht="25" customHeight="1" spans="1:4">
      <c r="A45" s="4" t="str">
        <f t="shared" si="2"/>
        <v>2003</v>
      </c>
      <c r="B45" s="4" t="s">
        <v>7</v>
      </c>
      <c r="C45" s="4" t="str">
        <f>"宋微微"</f>
        <v>宋微微</v>
      </c>
      <c r="D45" s="4" t="str">
        <f>"20232181922"</f>
        <v>20232181922</v>
      </c>
    </row>
    <row r="46" s="1" customFormat="1" ht="25" customHeight="1" spans="1:4">
      <c r="A46" s="4" t="str">
        <f t="shared" si="2"/>
        <v>2003</v>
      </c>
      <c r="B46" s="4" t="s">
        <v>7</v>
      </c>
      <c r="C46" s="4" t="str">
        <f>"宋阳"</f>
        <v>宋阳</v>
      </c>
      <c r="D46" s="4" t="str">
        <f>"20232181717"</f>
        <v>20232181717</v>
      </c>
    </row>
    <row r="47" s="1" customFormat="1" ht="25" customHeight="1" spans="1:4">
      <c r="A47" s="4" t="str">
        <f>"2004"</f>
        <v>2004</v>
      </c>
      <c r="B47" s="4" t="s">
        <v>7</v>
      </c>
      <c r="C47" s="4" t="str">
        <f>"杨梦洁"</f>
        <v>杨梦洁</v>
      </c>
      <c r="D47" s="4" t="str">
        <f>"20232181127"</f>
        <v>20232181127</v>
      </c>
    </row>
    <row r="48" s="1" customFormat="1" ht="25" customHeight="1" spans="1:4">
      <c r="A48" s="4" t="str">
        <f>"2005"</f>
        <v>2005</v>
      </c>
      <c r="B48" s="4" t="s">
        <v>7</v>
      </c>
      <c r="C48" s="4" t="str">
        <f>"王丹"</f>
        <v>王丹</v>
      </c>
      <c r="D48" s="4" t="str">
        <f>"20232181207"</f>
        <v>20232181207</v>
      </c>
    </row>
    <row r="49" s="1" customFormat="1" ht="25" customHeight="1" spans="1:4">
      <c r="A49" s="4" t="str">
        <f>"2005"</f>
        <v>2005</v>
      </c>
      <c r="B49" s="4" t="s">
        <v>7</v>
      </c>
      <c r="C49" s="4" t="str">
        <f>"夏佳"</f>
        <v>夏佳</v>
      </c>
      <c r="D49" s="4" t="str">
        <f>"20232180710"</f>
        <v>20232180710</v>
      </c>
    </row>
    <row r="50" s="1" customFormat="1" ht="25" customHeight="1" spans="1:4">
      <c r="A50" s="4" t="str">
        <f>"2006"</f>
        <v>2006</v>
      </c>
      <c r="B50" s="4" t="s">
        <v>7</v>
      </c>
      <c r="C50" s="4" t="str">
        <f>"陈淑钰"</f>
        <v>陈淑钰</v>
      </c>
      <c r="D50" s="4" t="str">
        <f>"20232181420"</f>
        <v>20232181420</v>
      </c>
    </row>
    <row r="51" s="1" customFormat="1" ht="25" customHeight="1" spans="1:4">
      <c r="A51" s="4" t="str">
        <f>"2006"</f>
        <v>2006</v>
      </c>
      <c r="B51" s="4" t="s">
        <v>7</v>
      </c>
      <c r="C51" s="4" t="str">
        <f>"肖英杰"</f>
        <v>肖英杰</v>
      </c>
      <c r="D51" s="4" t="str">
        <f>"20232182121"</f>
        <v>20232182121</v>
      </c>
    </row>
    <row r="52" s="1" customFormat="1" ht="25" customHeight="1" spans="1:4">
      <c r="A52" s="4" t="str">
        <f>"2007"</f>
        <v>2007</v>
      </c>
      <c r="B52" s="4" t="s">
        <v>7</v>
      </c>
      <c r="C52" s="4" t="str">
        <f>"吴浩"</f>
        <v>吴浩</v>
      </c>
      <c r="D52" s="4" t="str">
        <f>"20232182709"</f>
        <v>20232182709</v>
      </c>
    </row>
    <row r="53" s="1" customFormat="1" ht="25" customHeight="1" spans="1:4">
      <c r="A53" s="4" t="str">
        <f>"2008"</f>
        <v>2008</v>
      </c>
      <c r="B53" s="4" t="s">
        <v>7</v>
      </c>
      <c r="C53" s="4" t="str">
        <f>"王月"</f>
        <v>王月</v>
      </c>
      <c r="D53" s="4" t="str">
        <f>"20232182629"</f>
        <v>20232182629</v>
      </c>
    </row>
    <row r="54" s="1" customFormat="1" ht="25" customHeight="1" spans="1:4">
      <c r="A54" s="4" t="str">
        <f t="shared" ref="A54:A60" si="3">"3001"</f>
        <v>3001</v>
      </c>
      <c r="B54" s="4" t="s">
        <v>8</v>
      </c>
      <c r="C54" s="4" t="str">
        <f>"李嘉玟"</f>
        <v>李嘉玟</v>
      </c>
      <c r="D54" s="4" t="str">
        <f>"20232181720"</f>
        <v>20232181720</v>
      </c>
    </row>
    <row r="55" s="1" customFormat="1" ht="25" customHeight="1" spans="1:4">
      <c r="A55" s="4" t="str">
        <f t="shared" si="3"/>
        <v>3001</v>
      </c>
      <c r="B55" s="4" t="s">
        <v>8</v>
      </c>
      <c r="C55" s="4" t="str">
        <f>"吕茵"</f>
        <v>吕茵</v>
      </c>
      <c r="D55" s="4" t="str">
        <f>"20232182027"</f>
        <v>20232182027</v>
      </c>
    </row>
    <row r="56" s="1" customFormat="1" ht="25" customHeight="1" spans="1:4">
      <c r="A56" s="4" t="str">
        <f t="shared" si="3"/>
        <v>3001</v>
      </c>
      <c r="B56" s="4" t="s">
        <v>8</v>
      </c>
      <c r="C56" s="4" t="str">
        <f>"齐延峰"</f>
        <v>齐延峰</v>
      </c>
      <c r="D56" s="4" t="str">
        <f>"20232181408"</f>
        <v>20232181408</v>
      </c>
    </row>
    <row r="57" s="1" customFormat="1" ht="25" customHeight="1" spans="1:4">
      <c r="A57" s="4" t="str">
        <f t="shared" si="3"/>
        <v>3001</v>
      </c>
      <c r="B57" s="4" t="s">
        <v>8</v>
      </c>
      <c r="C57" s="4" t="str">
        <f>"石廷雨"</f>
        <v>石廷雨</v>
      </c>
      <c r="D57" s="4" t="str">
        <f>"20232181824"</f>
        <v>20232181824</v>
      </c>
    </row>
    <row r="58" s="1" customFormat="1" ht="25" customHeight="1" spans="1:4">
      <c r="A58" s="4" t="str">
        <f t="shared" si="3"/>
        <v>3001</v>
      </c>
      <c r="B58" s="4" t="s">
        <v>8</v>
      </c>
      <c r="C58" s="4" t="str">
        <f>"史小康"</f>
        <v>史小康</v>
      </c>
      <c r="D58" s="4" t="str">
        <f>"20232181328"</f>
        <v>20232181328</v>
      </c>
    </row>
    <row r="59" s="1" customFormat="1" ht="25" customHeight="1" spans="1:4">
      <c r="A59" s="4" t="str">
        <f t="shared" si="3"/>
        <v>3001</v>
      </c>
      <c r="B59" s="4" t="s">
        <v>8</v>
      </c>
      <c r="C59" s="4" t="str">
        <f>"王燕"</f>
        <v>王燕</v>
      </c>
      <c r="D59" s="4" t="str">
        <f>"20232180516"</f>
        <v>20232180516</v>
      </c>
    </row>
    <row r="60" s="1" customFormat="1" ht="25" customHeight="1" spans="1:4">
      <c r="A60" s="4" t="str">
        <f t="shared" si="3"/>
        <v>3001</v>
      </c>
      <c r="B60" s="4" t="s">
        <v>8</v>
      </c>
      <c r="C60" s="4" t="str">
        <f>"张俊"</f>
        <v>张俊</v>
      </c>
      <c r="D60" s="4" t="str">
        <f>"20232182007"</f>
        <v>20232182007</v>
      </c>
    </row>
    <row r="61" s="1" customFormat="1" ht="25" customHeight="1" spans="1:4">
      <c r="A61" s="4" t="str">
        <f>"3005"</f>
        <v>3005</v>
      </c>
      <c r="B61" s="4" t="s">
        <v>8</v>
      </c>
      <c r="C61" s="4" t="str">
        <f>"高申毅"</f>
        <v>高申毅</v>
      </c>
      <c r="D61" s="4" t="str">
        <f>"20232181519"</f>
        <v>20232181519</v>
      </c>
    </row>
    <row r="62" s="1" customFormat="1" ht="25" customHeight="1" spans="1:4">
      <c r="A62" s="4" t="str">
        <f>"3005"</f>
        <v>3005</v>
      </c>
      <c r="B62" s="4" t="s">
        <v>8</v>
      </c>
      <c r="C62" s="4" t="str">
        <f>"高紫研"</f>
        <v>高紫研</v>
      </c>
      <c r="D62" s="4" t="str">
        <f>"20232181610"</f>
        <v>20232181610</v>
      </c>
    </row>
    <row r="63" s="1" customFormat="1" ht="25" customHeight="1" spans="1:4">
      <c r="A63" s="4" t="str">
        <f>"3005"</f>
        <v>3005</v>
      </c>
      <c r="B63" s="4" t="s">
        <v>8</v>
      </c>
      <c r="C63" s="4" t="str">
        <f>"陶冉"</f>
        <v>陶冉</v>
      </c>
      <c r="D63" s="4" t="str">
        <f>"20232181823"</f>
        <v>20232181823</v>
      </c>
    </row>
    <row r="64" s="1" customFormat="1" ht="25" customHeight="1" spans="1:4">
      <c r="A64" s="4" t="str">
        <f>"3005"</f>
        <v>3005</v>
      </c>
      <c r="B64" s="4" t="s">
        <v>8</v>
      </c>
      <c r="C64" s="4" t="str">
        <f>"薛寒"</f>
        <v>薛寒</v>
      </c>
      <c r="D64" s="4" t="str">
        <f>"20232180410"</f>
        <v>20232180410</v>
      </c>
    </row>
    <row r="65" s="1" customFormat="1" ht="25" customHeight="1" spans="1:4">
      <c r="A65" s="4" t="str">
        <f>"3005"</f>
        <v>3005</v>
      </c>
      <c r="B65" s="4" t="s">
        <v>8</v>
      </c>
      <c r="C65" s="4" t="str">
        <f>"张艺点"</f>
        <v>张艺点</v>
      </c>
      <c r="D65" s="4" t="str">
        <f>"20232182029"</f>
        <v>20232182029</v>
      </c>
    </row>
    <row r="66" s="1" customFormat="1" ht="25" customHeight="1" spans="1:4">
      <c r="A66" s="4" t="str">
        <f>"3006"</f>
        <v>3006</v>
      </c>
      <c r="B66" s="4" t="s">
        <v>8</v>
      </c>
      <c r="C66" s="4" t="str">
        <f>"曹鹏"</f>
        <v>曹鹏</v>
      </c>
      <c r="D66" s="4" t="str">
        <f>"20232181802"</f>
        <v>20232181802</v>
      </c>
    </row>
    <row r="67" s="1" customFormat="1" ht="25" customHeight="1" spans="1:4">
      <c r="A67" s="4" t="str">
        <f>"3007"</f>
        <v>3007</v>
      </c>
      <c r="B67" s="4" t="s">
        <v>8</v>
      </c>
      <c r="C67" s="4" t="str">
        <f>"丁雪怡"</f>
        <v>丁雪怡</v>
      </c>
      <c r="D67" s="4" t="str">
        <f>"20232180915"</f>
        <v>20232180915</v>
      </c>
    </row>
    <row r="68" s="1" customFormat="1" ht="25" customHeight="1" spans="1:4">
      <c r="A68" s="4" t="str">
        <f>"3007"</f>
        <v>3007</v>
      </c>
      <c r="B68" s="4" t="s">
        <v>8</v>
      </c>
      <c r="C68" s="4" t="str">
        <f>"韩佳妮"</f>
        <v>韩佳妮</v>
      </c>
      <c r="D68" s="4" t="str">
        <f>"20232180920"</f>
        <v>20232180920</v>
      </c>
    </row>
    <row r="69" s="1" customFormat="1" ht="25" customHeight="1" spans="1:4">
      <c r="A69" s="4" t="str">
        <f>"3008"</f>
        <v>3008</v>
      </c>
      <c r="B69" s="4" t="s">
        <v>8</v>
      </c>
      <c r="C69" s="4" t="str">
        <f>"李若男"</f>
        <v>李若男</v>
      </c>
      <c r="D69" s="4" t="str">
        <f>"20232181614"</f>
        <v>20232181614</v>
      </c>
    </row>
    <row r="70" s="1" customFormat="1" ht="25" customHeight="1" spans="1:4">
      <c r="A70" s="4" t="str">
        <f>"3009"</f>
        <v>3009</v>
      </c>
      <c r="B70" s="4" t="s">
        <v>8</v>
      </c>
      <c r="C70" s="4" t="str">
        <f>"王普璟"</f>
        <v>王普璟</v>
      </c>
      <c r="D70" s="4" t="str">
        <f>"20232182811"</f>
        <v>20232182811</v>
      </c>
    </row>
    <row r="71" s="1" customFormat="1" ht="25" customHeight="1" spans="1:4">
      <c r="A71" s="4" t="str">
        <f>"3009"</f>
        <v>3009</v>
      </c>
      <c r="B71" s="4" t="s">
        <v>8</v>
      </c>
      <c r="C71" s="4" t="str">
        <f>"张雯"</f>
        <v>张雯</v>
      </c>
      <c r="D71" s="4" t="str">
        <f>"20232182301"</f>
        <v>20232182301</v>
      </c>
    </row>
    <row r="72" s="1" customFormat="1" ht="25" customHeight="1" spans="1:4">
      <c r="A72" s="4" t="str">
        <f>"3010"</f>
        <v>3010</v>
      </c>
      <c r="B72" s="4" t="s">
        <v>8</v>
      </c>
      <c r="C72" s="4" t="str">
        <f>"刘红斌"</f>
        <v>刘红斌</v>
      </c>
      <c r="D72" s="4" t="str">
        <f>"20232182722"</f>
        <v>20232182722</v>
      </c>
    </row>
    <row r="73" s="1" customFormat="1" ht="25" customHeight="1" spans="1:4">
      <c r="A73" s="4" t="str">
        <f>"4001"</f>
        <v>4001</v>
      </c>
      <c r="B73" s="4" t="s">
        <v>9</v>
      </c>
      <c r="C73" s="4" t="str">
        <f>"常朝辉"</f>
        <v>常朝辉</v>
      </c>
      <c r="D73" s="4" t="str">
        <f>"20232181313"</f>
        <v>20232181313</v>
      </c>
    </row>
    <row r="74" s="1" customFormat="1" ht="25" customHeight="1" spans="1:4">
      <c r="A74" s="4" t="str">
        <f>"4001"</f>
        <v>4001</v>
      </c>
      <c r="B74" s="4" t="s">
        <v>9</v>
      </c>
      <c r="C74" s="4" t="str">
        <f>"郭运鸿"</f>
        <v>郭运鸿</v>
      </c>
      <c r="D74" s="4" t="str">
        <f>"20232181223"</f>
        <v>20232181223</v>
      </c>
    </row>
    <row r="75" s="1" customFormat="1" ht="25" customHeight="1" spans="1:4">
      <c r="A75" s="4" t="str">
        <f>"4001"</f>
        <v>4001</v>
      </c>
      <c r="B75" s="4" t="s">
        <v>9</v>
      </c>
      <c r="C75" s="4" t="str">
        <f>"胡亚蕾"</f>
        <v>胡亚蕾</v>
      </c>
      <c r="D75" s="4" t="str">
        <f>"20232181727"</f>
        <v>20232181727</v>
      </c>
    </row>
    <row r="76" s="1" customFormat="1" ht="25" customHeight="1" spans="1:4">
      <c r="A76" s="4" t="str">
        <f>"4001"</f>
        <v>4001</v>
      </c>
      <c r="B76" s="4" t="s">
        <v>9</v>
      </c>
      <c r="C76" s="4" t="str">
        <f>"司平"</f>
        <v>司平</v>
      </c>
      <c r="D76" s="4" t="str">
        <f>"20232180216"</f>
        <v>20232180216</v>
      </c>
    </row>
    <row r="77" s="1" customFormat="1" ht="25" customHeight="1" spans="1:4">
      <c r="A77" s="4" t="str">
        <f>"4001"</f>
        <v>4001</v>
      </c>
      <c r="B77" s="4" t="s">
        <v>9</v>
      </c>
      <c r="C77" s="4" t="str">
        <f>"张怡明"</f>
        <v>张怡明</v>
      </c>
      <c r="D77" s="4" t="str">
        <f>"20232181308"</f>
        <v>20232181308</v>
      </c>
    </row>
    <row r="78" s="1" customFormat="1" ht="25" customHeight="1" spans="1:4">
      <c r="A78" s="4" t="str">
        <f>"4002"</f>
        <v>4002</v>
      </c>
      <c r="B78" s="4" t="s">
        <v>9</v>
      </c>
      <c r="C78" s="4" t="str">
        <f>"代世迎"</f>
        <v>代世迎</v>
      </c>
      <c r="D78" s="4" t="str">
        <f>"20232180816"</f>
        <v>20232180816</v>
      </c>
    </row>
    <row r="79" s="1" customFormat="1" ht="25" customHeight="1" spans="1:4">
      <c r="A79" s="4" t="str">
        <f>"4002"</f>
        <v>4002</v>
      </c>
      <c r="B79" s="4" t="s">
        <v>9</v>
      </c>
      <c r="C79" s="4" t="str">
        <f>"王俊"</f>
        <v>王俊</v>
      </c>
      <c r="D79" s="4" t="str">
        <f>"20232180703"</f>
        <v>20232180703</v>
      </c>
    </row>
    <row r="80" s="1" customFormat="1" ht="25" customHeight="1" spans="1:4">
      <c r="A80" s="4" t="str">
        <f>"5003"</f>
        <v>5003</v>
      </c>
      <c r="B80" s="4" t="s">
        <v>10</v>
      </c>
      <c r="C80" s="4" t="str">
        <f>"张鑫"</f>
        <v>张鑫</v>
      </c>
      <c r="D80" s="4" t="str">
        <f>"20232180707"</f>
        <v>20232180707</v>
      </c>
    </row>
    <row r="81" s="1" customFormat="1" ht="25" customHeight="1" spans="1:4">
      <c r="A81" s="4" t="str">
        <f>"5004"</f>
        <v>5004</v>
      </c>
      <c r="B81" s="4" t="s">
        <v>10</v>
      </c>
      <c r="C81" s="4" t="str">
        <f>"乔书韦"</f>
        <v>乔书韦</v>
      </c>
      <c r="D81" s="4" t="str">
        <f>"20232180328"</f>
        <v>20232180328</v>
      </c>
    </row>
    <row r="82" s="1" customFormat="1" ht="25" customHeight="1" spans="1:4">
      <c r="A82" s="4" t="str">
        <f>"5004"</f>
        <v>5004</v>
      </c>
      <c r="B82" s="4" t="s">
        <v>10</v>
      </c>
      <c r="C82" s="4" t="str">
        <f>"郑丽珠"</f>
        <v>郑丽珠</v>
      </c>
      <c r="D82" s="4" t="str">
        <f>"20232180909"</f>
        <v>20232180909</v>
      </c>
    </row>
    <row r="83" s="1" customFormat="1" ht="25" customHeight="1" spans="1:4">
      <c r="A83" s="4" t="str">
        <f>"5005"</f>
        <v>5005</v>
      </c>
      <c r="B83" s="4" t="s">
        <v>10</v>
      </c>
      <c r="C83" s="4" t="str">
        <f>"王紫阳"</f>
        <v>王紫阳</v>
      </c>
      <c r="D83" s="4" t="str">
        <f>"20232181528"</f>
        <v>20232181528</v>
      </c>
    </row>
    <row r="84" s="1" customFormat="1" ht="25" customHeight="1" spans="1:4">
      <c r="A84" s="4" t="str">
        <f>"5006"</f>
        <v>5006</v>
      </c>
      <c r="B84" s="4" t="s">
        <v>10</v>
      </c>
      <c r="C84" s="4" t="str">
        <f>"樊子晨"</f>
        <v>樊子晨</v>
      </c>
      <c r="D84" s="4" t="str">
        <f>"20232181830"</f>
        <v>20232181830</v>
      </c>
    </row>
    <row r="85" s="1" customFormat="1" ht="25" customHeight="1" spans="1:4">
      <c r="A85" s="4" t="str">
        <f>"5007"</f>
        <v>5007</v>
      </c>
      <c r="B85" s="4" t="s">
        <v>10</v>
      </c>
      <c r="C85" s="4" t="str">
        <f>"殷梦远"</f>
        <v>殷梦远</v>
      </c>
      <c r="D85" s="4" t="str">
        <f>"20232182310"</f>
        <v>20232182310</v>
      </c>
    </row>
    <row r="86" s="1" customFormat="1" ht="25" customHeight="1" spans="1:4">
      <c r="A86" s="4" t="str">
        <f>"5008"</f>
        <v>5008</v>
      </c>
      <c r="B86" s="4" t="s">
        <v>10</v>
      </c>
      <c r="C86" s="4" t="str">
        <f>"刘垚"</f>
        <v>刘垚</v>
      </c>
      <c r="D86" s="4" t="str">
        <f>"20232182307"</f>
        <v>20232182307</v>
      </c>
    </row>
    <row r="87" s="1" customFormat="1" ht="25" customHeight="1" spans="1:4">
      <c r="A87" s="4" t="str">
        <f>"5008"</f>
        <v>5008</v>
      </c>
      <c r="B87" s="4" t="s">
        <v>10</v>
      </c>
      <c r="C87" s="4" t="str">
        <f>"王洁"</f>
        <v>王洁</v>
      </c>
      <c r="D87" s="4" t="str">
        <f>"20232182419"</f>
        <v>20232182419</v>
      </c>
    </row>
    <row r="88" s="1" customFormat="1" ht="25" customHeight="1" spans="1:4">
      <c r="A88" s="4" t="str">
        <f t="shared" ref="A88:A94" si="4">"6001"</f>
        <v>6001</v>
      </c>
      <c r="B88" s="4" t="s">
        <v>11</v>
      </c>
      <c r="C88" s="4" t="str">
        <f>"常单洋"</f>
        <v>常单洋</v>
      </c>
      <c r="D88" s="4" t="str">
        <f>"20232180408"</f>
        <v>20232180408</v>
      </c>
    </row>
    <row r="89" s="1" customFormat="1" ht="25" customHeight="1" spans="1:4">
      <c r="A89" s="4" t="str">
        <f t="shared" si="4"/>
        <v>6001</v>
      </c>
      <c r="B89" s="4" t="s">
        <v>11</v>
      </c>
      <c r="C89" s="4" t="str">
        <f>"李澳慧"</f>
        <v>李澳慧</v>
      </c>
      <c r="D89" s="4" t="str">
        <f>"20232181411"</f>
        <v>20232181411</v>
      </c>
    </row>
    <row r="90" s="1" customFormat="1" ht="25" customHeight="1" spans="1:4">
      <c r="A90" s="4" t="str">
        <f t="shared" si="4"/>
        <v>6001</v>
      </c>
      <c r="B90" s="4" t="s">
        <v>11</v>
      </c>
      <c r="C90" s="4" t="str">
        <f>"鲁旭阳"</f>
        <v>鲁旭阳</v>
      </c>
      <c r="D90" s="4" t="str">
        <f>"20232181926"</f>
        <v>20232181926</v>
      </c>
    </row>
    <row r="91" s="1" customFormat="1" ht="25" customHeight="1" spans="1:4">
      <c r="A91" s="4" t="str">
        <f t="shared" si="4"/>
        <v>6001</v>
      </c>
      <c r="B91" s="4" t="s">
        <v>11</v>
      </c>
      <c r="C91" s="4" t="str">
        <f>"王志帅"</f>
        <v>王志帅</v>
      </c>
      <c r="D91" s="4" t="str">
        <f>"20232180630"</f>
        <v>20232180630</v>
      </c>
    </row>
    <row r="92" s="1" customFormat="1" ht="25" customHeight="1" spans="1:4">
      <c r="A92" s="4" t="str">
        <f t="shared" si="4"/>
        <v>6001</v>
      </c>
      <c r="B92" s="4" t="s">
        <v>11</v>
      </c>
      <c r="C92" s="4" t="str">
        <f>"徐俊博"</f>
        <v>徐俊博</v>
      </c>
      <c r="D92" s="4" t="str">
        <f>"20232181811"</f>
        <v>20232181811</v>
      </c>
    </row>
    <row r="93" s="1" customFormat="1" ht="25" customHeight="1" spans="1:4">
      <c r="A93" s="4" t="str">
        <f t="shared" si="4"/>
        <v>6001</v>
      </c>
      <c r="B93" s="4" t="s">
        <v>11</v>
      </c>
      <c r="C93" s="4" t="str">
        <f>"徐云飞"</f>
        <v>徐云飞</v>
      </c>
      <c r="D93" s="4" t="str">
        <f>"20232180918"</f>
        <v>20232180918</v>
      </c>
    </row>
    <row r="94" s="1" customFormat="1" ht="25" customHeight="1" spans="1:4">
      <c r="A94" s="4" t="str">
        <f t="shared" si="4"/>
        <v>6001</v>
      </c>
      <c r="B94" s="4" t="s">
        <v>11</v>
      </c>
      <c r="C94" s="4" t="str">
        <f>"杨浩斐"</f>
        <v>杨浩斐</v>
      </c>
      <c r="D94" s="4" t="str">
        <f>"20232180725"</f>
        <v>20232180725</v>
      </c>
    </row>
    <row r="95" s="1" customFormat="1" ht="25" customHeight="1" spans="1:4">
      <c r="A95" s="4" t="str">
        <f>"6002"</f>
        <v>6002</v>
      </c>
      <c r="B95" s="4" t="s">
        <v>11</v>
      </c>
      <c r="C95" s="4" t="str">
        <f>"韩飞"</f>
        <v>韩飞</v>
      </c>
      <c r="D95" s="4" t="str">
        <f>"20232181204"</f>
        <v>20232181204</v>
      </c>
    </row>
    <row r="96" s="1" customFormat="1" ht="25" customHeight="1" spans="1:4">
      <c r="A96" s="4" t="str">
        <f>"6003"</f>
        <v>6003</v>
      </c>
      <c r="B96" s="4" t="s">
        <v>11</v>
      </c>
      <c r="C96" s="4" t="str">
        <f>"刘成恩"</f>
        <v>刘成恩</v>
      </c>
      <c r="D96" s="4" t="str">
        <f>"20232180901"</f>
        <v>20232180901</v>
      </c>
    </row>
    <row r="97" s="1" customFormat="1" ht="25" customHeight="1" spans="1:4">
      <c r="A97" s="4" t="str">
        <f>"6005"</f>
        <v>6005</v>
      </c>
      <c r="B97" s="4" t="s">
        <v>11</v>
      </c>
      <c r="C97" s="4" t="str">
        <f>"闫舒奕"</f>
        <v>闫舒奕</v>
      </c>
      <c r="D97" s="4" t="str">
        <f>"20232180405"</f>
        <v>20232180405</v>
      </c>
    </row>
    <row r="98" s="1" customFormat="1" ht="25" customHeight="1" spans="1:4">
      <c r="A98" s="4" t="str">
        <f t="shared" ref="A98:A110" si="5">"6006"</f>
        <v>6006</v>
      </c>
      <c r="B98" s="4" t="s">
        <v>11</v>
      </c>
      <c r="C98" s="4" t="str">
        <f>"陈高原"</f>
        <v>陈高原</v>
      </c>
      <c r="D98" s="4" t="str">
        <f>"20232180828"</f>
        <v>20232180828</v>
      </c>
    </row>
    <row r="99" s="1" customFormat="1" ht="25" customHeight="1" spans="1:4">
      <c r="A99" s="4" t="str">
        <f t="shared" si="5"/>
        <v>6006</v>
      </c>
      <c r="B99" s="4" t="s">
        <v>11</v>
      </c>
      <c r="C99" s="4" t="str">
        <f>"樊何芳"</f>
        <v>樊何芳</v>
      </c>
      <c r="D99" s="4" t="str">
        <f>"20232181122"</f>
        <v>20232181122</v>
      </c>
    </row>
    <row r="100" s="1" customFormat="1" ht="25" customHeight="1" spans="1:4">
      <c r="A100" s="4" t="str">
        <f t="shared" si="5"/>
        <v>6006</v>
      </c>
      <c r="B100" s="4" t="s">
        <v>11</v>
      </c>
      <c r="C100" s="4" t="str">
        <f>"方慧"</f>
        <v>方慧</v>
      </c>
      <c r="D100" s="4" t="str">
        <f>"20232180924"</f>
        <v>20232180924</v>
      </c>
    </row>
    <row r="101" s="1" customFormat="1" ht="25" customHeight="1" spans="1:4">
      <c r="A101" s="4" t="str">
        <f t="shared" si="5"/>
        <v>6006</v>
      </c>
      <c r="B101" s="4" t="s">
        <v>11</v>
      </c>
      <c r="C101" s="4" t="str">
        <f>"方怡"</f>
        <v>方怡</v>
      </c>
      <c r="D101" s="4" t="str">
        <f>"20232181611"</f>
        <v>20232181611</v>
      </c>
    </row>
    <row r="102" s="1" customFormat="1" ht="25" customHeight="1" spans="1:4">
      <c r="A102" s="4" t="str">
        <f t="shared" si="5"/>
        <v>6006</v>
      </c>
      <c r="B102" s="4" t="s">
        <v>11</v>
      </c>
      <c r="C102" s="4" t="str">
        <f>"李翠"</f>
        <v>李翠</v>
      </c>
      <c r="D102" s="4" t="str">
        <f>"20232180520"</f>
        <v>20232180520</v>
      </c>
    </row>
    <row r="103" s="1" customFormat="1" ht="25" customHeight="1" spans="1:4">
      <c r="A103" s="4" t="str">
        <f t="shared" si="5"/>
        <v>6006</v>
      </c>
      <c r="B103" s="4" t="s">
        <v>11</v>
      </c>
      <c r="C103" s="4" t="str">
        <f>"梁公润"</f>
        <v>梁公润</v>
      </c>
      <c r="D103" s="4" t="str">
        <f>"20232182002"</f>
        <v>20232182002</v>
      </c>
    </row>
    <row r="104" s="1" customFormat="1" ht="25" customHeight="1" spans="1:4">
      <c r="A104" s="4" t="str">
        <f t="shared" si="5"/>
        <v>6006</v>
      </c>
      <c r="B104" s="4" t="s">
        <v>11</v>
      </c>
      <c r="C104" s="4" t="str">
        <f>"刘雪娟"</f>
        <v>刘雪娟</v>
      </c>
      <c r="D104" s="4" t="str">
        <f>"20232180303"</f>
        <v>20232180303</v>
      </c>
    </row>
    <row r="105" s="1" customFormat="1" ht="25" customHeight="1" spans="1:4">
      <c r="A105" s="4" t="str">
        <f t="shared" si="5"/>
        <v>6006</v>
      </c>
      <c r="B105" s="4" t="s">
        <v>11</v>
      </c>
      <c r="C105" s="4" t="str">
        <f>"田婕"</f>
        <v>田婕</v>
      </c>
      <c r="D105" s="4" t="str">
        <f>"20232182201"</f>
        <v>20232182201</v>
      </c>
    </row>
    <row r="106" s="1" customFormat="1" ht="25" customHeight="1" spans="1:4">
      <c r="A106" s="4" t="str">
        <f t="shared" si="5"/>
        <v>6006</v>
      </c>
      <c r="B106" s="4" t="s">
        <v>11</v>
      </c>
      <c r="C106" s="4" t="str">
        <f>"万明珠"</f>
        <v>万明珠</v>
      </c>
      <c r="D106" s="4" t="str">
        <f>"20232181130"</f>
        <v>20232181130</v>
      </c>
    </row>
    <row r="107" s="1" customFormat="1" ht="25" customHeight="1" spans="1:4">
      <c r="A107" s="4" t="str">
        <f t="shared" si="5"/>
        <v>6006</v>
      </c>
      <c r="B107" s="4" t="s">
        <v>11</v>
      </c>
      <c r="C107" s="4" t="str">
        <f>"吴昊"</f>
        <v>吴昊</v>
      </c>
      <c r="D107" s="4" t="str">
        <f>"20232180315"</f>
        <v>20232180315</v>
      </c>
    </row>
    <row r="108" s="1" customFormat="1" ht="25" customHeight="1" spans="1:4">
      <c r="A108" s="4" t="str">
        <f t="shared" si="5"/>
        <v>6006</v>
      </c>
      <c r="B108" s="4" t="s">
        <v>11</v>
      </c>
      <c r="C108" s="4" t="str">
        <f>"岳梦丽"</f>
        <v>岳梦丽</v>
      </c>
      <c r="D108" s="4" t="str">
        <f>"20232181606"</f>
        <v>20232181606</v>
      </c>
    </row>
    <row r="109" s="1" customFormat="1" ht="25" customHeight="1" spans="1:4">
      <c r="A109" s="4" t="str">
        <f t="shared" si="5"/>
        <v>6006</v>
      </c>
      <c r="B109" s="4" t="s">
        <v>11</v>
      </c>
      <c r="C109" s="4" t="str">
        <f>"赵腾"</f>
        <v>赵腾</v>
      </c>
      <c r="D109" s="4" t="str">
        <f>"20232180203"</f>
        <v>20232180203</v>
      </c>
    </row>
    <row r="110" s="1" customFormat="1" ht="25" customHeight="1" spans="1:4">
      <c r="A110" s="4" t="str">
        <f t="shared" si="5"/>
        <v>6006</v>
      </c>
      <c r="B110" s="4" t="s">
        <v>11</v>
      </c>
      <c r="C110" s="4" t="str">
        <f>"朱晓静"</f>
        <v>朱晓静</v>
      </c>
      <c r="D110" s="4" t="str">
        <f>"20232180804"</f>
        <v>20232180804</v>
      </c>
    </row>
    <row r="111" s="1" customFormat="1" ht="25" customHeight="1" spans="1:4">
      <c r="A111" s="4" t="str">
        <f>"6007"</f>
        <v>6007</v>
      </c>
      <c r="B111" s="4" t="s">
        <v>11</v>
      </c>
      <c r="C111" s="4" t="str">
        <f>"李晶晶"</f>
        <v>李晶晶</v>
      </c>
      <c r="D111" s="4" t="str">
        <f>"20232180820"</f>
        <v>20232180820</v>
      </c>
    </row>
    <row r="112" s="1" customFormat="1" ht="25" customHeight="1" spans="1:4">
      <c r="A112" s="4" t="str">
        <f t="shared" ref="A112:A118" si="6">"6008"</f>
        <v>6008</v>
      </c>
      <c r="B112" s="4" t="s">
        <v>11</v>
      </c>
      <c r="C112" s="4" t="str">
        <f>"董梦阳"</f>
        <v>董梦阳</v>
      </c>
      <c r="D112" s="4" t="str">
        <f>"20232182210"</f>
        <v>20232182210</v>
      </c>
    </row>
    <row r="113" s="1" customFormat="1" ht="25" customHeight="1" spans="1:4">
      <c r="A113" s="4" t="str">
        <f t="shared" si="6"/>
        <v>6008</v>
      </c>
      <c r="B113" s="4" t="s">
        <v>11</v>
      </c>
      <c r="C113" s="4" t="str">
        <f>"黄晨婧"</f>
        <v>黄晨婧</v>
      </c>
      <c r="D113" s="4" t="str">
        <f>"20232181314"</f>
        <v>20232181314</v>
      </c>
    </row>
    <row r="114" s="1" customFormat="1" ht="25" customHeight="1" spans="1:4">
      <c r="A114" s="4" t="str">
        <f t="shared" si="6"/>
        <v>6008</v>
      </c>
      <c r="B114" s="4" t="s">
        <v>11</v>
      </c>
      <c r="C114" s="4" t="str">
        <f>"黄咏奇"</f>
        <v>黄咏奇</v>
      </c>
      <c r="D114" s="4" t="str">
        <f>"20232181923"</f>
        <v>20232181923</v>
      </c>
    </row>
    <row r="115" s="1" customFormat="1" ht="25" customHeight="1" spans="1:4">
      <c r="A115" s="4" t="str">
        <f t="shared" si="6"/>
        <v>6008</v>
      </c>
      <c r="B115" s="4" t="s">
        <v>11</v>
      </c>
      <c r="C115" s="4" t="str">
        <f>"李孟丽"</f>
        <v>李孟丽</v>
      </c>
      <c r="D115" s="4" t="str">
        <f>"20232180527"</f>
        <v>20232180527</v>
      </c>
    </row>
    <row r="116" s="1" customFormat="1" ht="25" customHeight="1" spans="1:4">
      <c r="A116" s="4" t="str">
        <f t="shared" si="6"/>
        <v>6008</v>
      </c>
      <c r="B116" s="4" t="s">
        <v>11</v>
      </c>
      <c r="C116" s="4" t="str">
        <f>"孙聚霞"</f>
        <v>孙聚霞</v>
      </c>
      <c r="D116" s="4" t="str">
        <f>"20232180607"</f>
        <v>20232180607</v>
      </c>
    </row>
    <row r="117" s="1" customFormat="1" ht="25" customHeight="1" spans="1:4">
      <c r="A117" s="4" t="str">
        <f t="shared" si="6"/>
        <v>6008</v>
      </c>
      <c r="B117" s="4" t="s">
        <v>11</v>
      </c>
      <c r="C117" s="4" t="str">
        <f>"杨苗青"</f>
        <v>杨苗青</v>
      </c>
      <c r="D117" s="4" t="str">
        <f>"20232181718"</f>
        <v>20232181718</v>
      </c>
    </row>
    <row r="118" s="1" customFormat="1" ht="25" customHeight="1" spans="1:4">
      <c r="A118" s="4" t="str">
        <f t="shared" si="6"/>
        <v>6008</v>
      </c>
      <c r="B118" s="4" t="s">
        <v>11</v>
      </c>
      <c r="C118" s="4" t="str">
        <f>"张鑫"</f>
        <v>张鑫</v>
      </c>
      <c r="D118" s="4" t="str">
        <f>"20232180803"</f>
        <v>20232180803</v>
      </c>
    </row>
    <row r="119" s="1" customFormat="1" ht="25" customHeight="1" spans="1:4">
      <c r="A119" s="4" t="str">
        <f>"6009"</f>
        <v>6009</v>
      </c>
      <c r="B119" s="4" t="s">
        <v>11</v>
      </c>
      <c r="C119" s="4" t="str">
        <f>"彭程程"</f>
        <v>彭程程</v>
      </c>
      <c r="D119" s="4" t="str">
        <f>"20232181227"</f>
        <v>20232181227</v>
      </c>
    </row>
    <row r="120" s="1" customFormat="1" ht="25" customHeight="1" spans="1:4">
      <c r="A120" s="4" t="str">
        <f>"6010"</f>
        <v>6010</v>
      </c>
      <c r="B120" s="4" t="s">
        <v>11</v>
      </c>
      <c r="C120" s="4" t="str">
        <f>"程新元"</f>
        <v>程新元</v>
      </c>
      <c r="D120" s="4" t="str">
        <f>"20232182410"</f>
        <v>20232182410</v>
      </c>
    </row>
    <row r="121" s="1" customFormat="1" ht="25" customHeight="1" spans="1:4">
      <c r="A121" s="4" t="str">
        <f>"6010"</f>
        <v>6010</v>
      </c>
      <c r="B121" s="4" t="s">
        <v>11</v>
      </c>
      <c r="C121" s="4" t="str">
        <f>"刘鑫"</f>
        <v>刘鑫</v>
      </c>
      <c r="D121" s="4" t="str">
        <f>"20232182527"</f>
        <v>20232182527</v>
      </c>
    </row>
    <row r="122" s="1" customFormat="1" ht="25" customHeight="1" spans="1:4">
      <c r="A122" s="4" t="str">
        <f>"6011"</f>
        <v>6011</v>
      </c>
      <c r="B122" s="4" t="s">
        <v>11</v>
      </c>
      <c r="C122" s="4" t="str">
        <f>"贾振淼"</f>
        <v>贾振淼</v>
      </c>
      <c r="D122" s="4" t="str">
        <f>"20232182627"</f>
        <v>20232182627</v>
      </c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新野卫健委资格审核人员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2023-04-28T00:56:00Z</dcterms:created>
  <dcterms:modified xsi:type="dcterms:W3CDTF">2023-05-04T01:58:33Z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44767D58348E4FF0AB97918A0B0498F8</vt:lpwstr>
  </property>
  <property fmtid="{D5CDD505-2E9C-101B-9397-08002B2CF9AE}" pid="3" name="KSOProductBuildVer">
    <vt:lpwstr>2052-11.8.2.11718</vt:lpwstr>
  </property>
</Properties>
</file>