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确认通过人员名单" sheetId="1" r:id="rId1"/>
  </sheets>
  <definedNames>
    <definedName name="_xlnm._FilterDatabase" localSheetId="0" hidden="1">确认通过人员名单!$A$3:$A$533</definedName>
  </definedNames>
  <calcPr calcId="144525"/>
</workbook>
</file>

<file path=xl/sharedStrings.xml><?xml version="1.0" encoding="utf-8"?>
<sst xmlns="http://schemas.openxmlformats.org/spreadsheetml/2006/main" count="536" uniqueCount="21">
  <si>
    <t>附件1</t>
  </si>
  <si>
    <t>2022年新野县乡镇（街道）事业单位公开招聘
现场确认通过人员名单</t>
  </si>
  <si>
    <t>姓名</t>
  </si>
  <si>
    <t>岗位代码</t>
  </si>
  <si>
    <t>招聘单位</t>
  </si>
  <si>
    <t>备注</t>
  </si>
  <si>
    <t>王庄镇人民政府</t>
  </si>
  <si>
    <t>五星镇人民政府</t>
  </si>
  <si>
    <t>汉城街道办事处</t>
  </si>
  <si>
    <t>上庄乡人民政府</t>
  </si>
  <si>
    <t>汉华街道办事处</t>
  </si>
  <si>
    <t>城郊乡人民政府</t>
  </si>
  <si>
    <t>王集镇人民政府</t>
  </si>
  <si>
    <t>樊集乡人民政府</t>
  </si>
  <si>
    <t>前高庙乡人民政府</t>
  </si>
  <si>
    <t>歪子镇人民政府</t>
  </si>
  <si>
    <t>新甸铺镇人民政府</t>
  </si>
  <si>
    <t>溧河铺镇人民政府</t>
  </si>
  <si>
    <t>上港乡人民政府</t>
  </si>
  <si>
    <t>施庵镇人民政府</t>
  </si>
  <si>
    <t>沙堰镇人民政府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</si>
</sst>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3"/>
  <sheetViews>
    <sheetView tabSelected="1" zoomScaleSheetLayoutView="60" workbookViewId="0">
      <selection activeCell="H4" sqref="H4"/>
    </sheetView>
  </sheetViews>
  <sheetFormatPr defaultColWidth="8.8" defaultRowHeight="15" customHeight="1" outlineLevelCol="3"/>
  <cols>
    <col min="1" max="2" width="14.5" customWidth="1"/>
    <col min="3" max="3" width="18.4" customWidth="1"/>
    <col min="4" max="4" width="14.5" customWidth="1"/>
  </cols>
  <sheetData>
    <row r="1" ht="18" customHeight="1" spans="1:1">
      <c r="A1" t="s">
        <v>0</v>
      </c>
    </row>
    <row r="2" ht="45" customHeight="1" spans="1:4">
      <c r="A2" s="1" t="s">
        <v>1</v>
      </c>
      <c r="B2" s="2"/>
      <c r="C2" s="2"/>
      <c r="D2" s="2"/>
    </row>
    <row r="3" ht="18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customHeight="1" spans="1:4">
      <c r="A4" s="4" t="str">
        <f>"江婉"</f>
        <v>江婉</v>
      </c>
      <c r="B4" s="4" t="str">
        <f>"3005"</f>
        <v>3005</v>
      </c>
      <c r="C4" s="4" t="s">
        <v>6</v>
      </c>
      <c r="D4" s="4"/>
    </row>
    <row r="5" customHeight="1" spans="1:4">
      <c r="A5" s="4" t="str">
        <f>"贾珂"</f>
        <v>贾珂</v>
      </c>
      <c r="B5" s="4" t="str">
        <f>"3004"</f>
        <v>3004</v>
      </c>
      <c r="C5" s="4" t="s">
        <v>7</v>
      </c>
      <c r="D5" s="4"/>
    </row>
    <row r="6" customHeight="1" spans="1:4">
      <c r="A6" s="4" t="str">
        <f>"任林冲"</f>
        <v>任林冲</v>
      </c>
      <c r="B6" s="4" t="str">
        <f>"3001"</f>
        <v>3001</v>
      </c>
      <c r="C6" s="4" t="s">
        <v>8</v>
      </c>
      <c r="D6" s="4"/>
    </row>
    <row r="7" customHeight="1" spans="1:4">
      <c r="A7" s="4" t="str">
        <f>"郑迪"</f>
        <v>郑迪</v>
      </c>
      <c r="B7" s="4" t="str">
        <f>"3012"</f>
        <v>3012</v>
      </c>
      <c r="C7" s="4" t="s">
        <v>9</v>
      </c>
      <c r="D7" s="4"/>
    </row>
    <row r="8" customHeight="1" spans="1:4">
      <c r="A8" s="4" t="str">
        <f>"杨昆"</f>
        <v>杨昆</v>
      </c>
      <c r="B8" s="4" t="str">
        <f>"3002"</f>
        <v>3002</v>
      </c>
      <c r="C8" s="4" t="s">
        <v>10</v>
      </c>
      <c r="D8" s="4"/>
    </row>
    <row r="9" customHeight="1" spans="1:4">
      <c r="A9" s="4" t="str">
        <f>"程永兴"</f>
        <v>程永兴</v>
      </c>
      <c r="B9" s="4" t="str">
        <f>"3001"</f>
        <v>3001</v>
      </c>
      <c r="C9" s="4" t="s">
        <v>8</v>
      </c>
      <c r="D9" s="4"/>
    </row>
    <row r="10" customHeight="1" spans="1:4">
      <c r="A10" s="4" t="str">
        <f>"周泽雨"</f>
        <v>周泽雨</v>
      </c>
      <c r="B10" s="4" t="str">
        <f>"3003"</f>
        <v>3003</v>
      </c>
      <c r="C10" s="4" t="s">
        <v>11</v>
      </c>
      <c r="D10" s="4"/>
    </row>
    <row r="11" customHeight="1" spans="1:4">
      <c r="A11" s="4" t="str">
        <f>"林钧海"</f>
        <v>林钧海</v>
      </c>
      <c r="B11" s="4" t="str">
        <f>"3005"</f>
        <v>3005</v>
      </c>
      <c r="C11" s="4" t="s">
        <v>6</v>
      </c>
      <c r="D11" s="4"/>
    </row>
    <row r="12" customHeight="1" spans="1:4">
      <c r="A12" s="4" t="str">
        <f>"马洋静"</f>
        <v>马洋静</v>
      </c>
      <c r="B12" s="4" t="str">
        <f>"3005"</f>
        <v>3005</v>
      </c>
      <c r="C12" s="4" t="s">
        <v>6</v>
      </c>
      <c r="D12" s="4"/>
    </row>
    <row r="13" customHeight="1" spans="1:4">
      <c r="A13" s="4" t="str">
        <f>"杨慧"</f>
        <v>杨慧</v>
      </c>
      <c r="B13" s="4" t="str">
        <f>"3013"</f>
        <v>3013</v>
      </c>
      <c r="C13" s="4" t="s">
        <v>12</v>
      </c>
      <c r="D13" s="4"/>
    </row>
    <row r="14" customHeight="1" spans="1:4">
      <c r="A14" s="4" t="str">
        <f>"杨阳"</f>
        <v>杨阳</v>
      </c>
      <c r="B14" s="4" t="str">
        <f>"3010"</f>
        <v>3010</v>
      </c>
      <c r="C14" s="4" t="s">
        <v>13</v>
      </c>
      <c r="D14" s="4"/>
    </row>
    <row r="15" customHeight="1" spans="1:4">
      <c r="A15" s="4" t="str">
        <f>"田森"</f>
        <v>田森</v>
      </c>
      <c r="B15" s="4" t="str">
        <f>"3006"</f>
        <v>3006</v>
      </c>
      <c r="C15" s="4" t="s">
        <v>14</v>
      </c>
      <c r="D15" s="4"/>
    </row>
    <row r="16" customHeight="1" spans="1:4">
      <c r="A16" s="4" t="str">
        <f>"乔静敏"</f>
        <v>乔静敏</v>
      </c>
      <c r="B16" s="4" t="str">
        <f>"3002"</f>
        <v>3002</v>
      </c>
      <c r="C16" s="4" t="s">
        <v>10</v>
      </c>
      <c r="D16" s="4"/>
    </row>
    <row r="17" customHeight="1" spans="1:4">
      <c r="A17" s="4" t="str">
        <f>"王雨欣"</f>
        <v>王雨欣</v>
      </c>
      <c r="B17" s="4" t="str">
        <f>"3011"</f>
        <v>3011</v>
      </c>
      <c r="C17" s="4" t="s">
        <v>15</v>
      </c>
      <c r="D17" s="4"/>
    </row>
    <row r="18" customHeight="1" spans="1:4">
      <c r="A18" s="4" t="str">
        <f>"陈宁"</f>
        <v>陈宁</v>
      </c>
      <c r="B18" s="4" t="str">
        <f>"3015"</f>
        <v>3015</v>
      </c>
      <c r="C18" s="4" t="s">
        <v>16</v>
      </c>
      <c r="D18" s="4"/>
    </row>
    <row r="19" customHeight="1" spans="1:4">
      <c r="A19" s="4" t="str">
        <f>"张献磊"</f>
        <v>张献磊</v>
      </c>
      <c r="B19" s="4" t="str">
        <f>"3006"</f>
        <v>3006</v>
      </c>
      <c r="C19" s="4" t="s">
        <v>14</v>
      </c>
      <c r="D19" s="4"/>
    </row>
    <row r="20" customHeight="1" spans="1:4">
      <c r="A20" s="4" t="str">
        <f>"高帆"</f>
        <v>高帆</v>
      </c>
      <c r="B20" s="4" t="str">
        <f>"3015"</f>
        <v>3015</v>
      </c>
      <c r="C20" s="4" t="s">
        <v>16</v>
      </c>
      <c r="D20" s="4"/>
    </row>
    <row r="21" customHeight="1" spans="1:4">
      <c r="A21" s="4" t="str">
        <f>"孙柯"</f>
        <v>孙柯</v>
      </c>
      <c r="B21" s="4" t="str">
        <f>"3010"</f>
        <v>3010</v>
      </c>
      <c r="C21" s="4" t="s">
        <v>13</v>
      </c>
      <c r="D21" s="4"/>
    </row>
    <row r="22" customHeight="1" spans="1:4">
      <c r="A22" s="4" t="str">
        <f>"周煜博"</f>
        <v>周煜博</v>
      </c>
      <c r="B22" s="4" t="str">
        <f>"3011"</f>
        <v>3011</v>
      </c>
      <c r="C22" s="4" t="s">
        <v>15</v>
      </c>
      <c r="D22" s="4"/>
    </row>
    <row r="23" customHeight="1" spans="1:4">
      <c r="A23" s="4" t="str">
        <f>"耿玮婉"</f>
        <v>耿玮婉</v>
      </c>
      <c r="B23" s="4" t="str">
        <f>"3013"</f>
        <v>3013</v>
      </c>
      <c r="C23" s="4" t="s">
        <v>12</v>
      </c>
      <c r="D23" s="4"/>
    </row>
    <row r="24" customHeight="1" spans="1:4">
      <c r="A24" s="4" t="str">
        <f>"周曼"</f>
        <v>周曼</v>
      </c>
      <c r="B24" s="4" t="str">
        <f>"3013"</f>
        <v>3013</v>
      </c>
      <c r="C24" s="4" t="s">
        <v>12</v>
      </c>
      <c r="D24" s="4"/>
    </row>
    <row r="25" customHeight="1" spans="1:4">
      <c r="A25" s="4" t="str">
        <f>"庄世衡"</f>
        <v>庄世衡</v>
      </c>
      <c r="B25" s="4" t="str">
        <f>"3007"</f>
        <v>3007</v>
      </c>
      <c r="C25" s="4" t="s">
        <v>17</v>
      </c>
      <c r="D25" s="4"/>
    </row>
    <row r="26" customHeight="1" spans="1:4">
      <c r="A26" s="4" t="str">
        <f>"高天"</f>
        <v>高天</v>
      </c>
      <c r="B26" s="4" t="str">
        <f>"3004"</f>
        <v>3004</v>
      </c>
      <c r="C26" s="4" t="s">
        <v>7</v>
      </c>
      <c r="D26" s="4"/>
    </row>
    <row r="27" customHeight="1" spans="1:4">
      <c r="A27" s="4" t="str">
        <f>"卢毅"</f>
        <v>卢毅</v>
      </c>
      <c r="B27" s="4" t="str">
        <f>"3014"</f>
        <v>3014</v>
      </c>
      <c r="C27" s="4" t="s">
        <v>18</v>
      </c>
      <c r="D27" s="4"/>
    </row>
    <row r="28" customHeight="1" spans="1:4">
      <c r="A28" s="4" t="str">
        <f>"陈晓龙"</f>
        <v>陈晓龙</v>
      </c>
      <c r="B28" s="4" t="str">
        <f>"3006"</f>
        <v>3006</v>
      </c>
      <c r="C28" s="4" t="s">
        <v>14</v>
      </c>
      <c r="D28" s="4"/>
    </row>
    <row r="29" customHeight="1" spans="1:4">
      <c r="A29" s="4" t="str">
        <f>"陶沐晨"</f>
        <v>陶沐晨</v>
      </c>
      <c r="B29" s="4" t="str">
        <f>"3002"</f>
        <v>3002</v>
      </c>
      <c r="C29" s="4" t="s">
        <v>10</v>
      </c>
      <c r="D29" s="4"/>
    </row>
    <row r="30" customHeight="1" spans="1:4">
      <c r="A30" s="4" t="str">
        <f>"蒙海聪"</f>
        <v>蒙海聪</v>
      </c>
      <c r="B30" s="4" t="str">
        <f>"3012"</f>
        <v>3012</v>
      </c>
      <c r="C30" s="4" t="s">
        <v>9</v>
      </c>
      <c r="D30" s="4"/>
    </row>
    <row r="31" customHeight="1" spans="1:4">
      <c r="A31" s="4" t="str">
        <f>"杨磊"</f>
        <v>杨磊</v>
      </c>
      <c r="B31" s="4" t="str">
        <f>"3010"</f>
        <v>3010</v>
      </c>
      <c r="C31" s="4" t="s">
        <v>13</v>
      </c>
      <c r="D31" s="4"/>
    </row>
    <row r="32" customHeight="1" spans="1:4">
      <c r="A32" s="4" t="str">
        <f>"文生旭"</f>
        <v>文生旭</v>
      </c>
      <c r="B32" s="4" t="str">
        <f t="shared" ref="B32:B37" si="0">"3001"</f>
        <v>3001</v>
      </c>
      <c r="C32" s="4" t="s">
        <v>8</v>
      </c>
      <c r="D32" s="4"/>
    </row>
    <row r="33" customHeight="1" spans="1:4">
      <c r="A33" s="4" t="str">
        <f>"徐菁徽"</f>
        <v>徐菁徽</v>
      </c>
      <c r="B33" s="4" t="str">
        <f>"3002"</f>
        <v>3002</v>
      </c>
      <c r="C33" s="4" t="s">
        <v>10</v>
      </c>
      <c r="D33" s="4"/>
    </row>
    <row r="34" customHeight="1" spans="1:4">
      <c r="A34" s="4" t="str">
        <f>"孙苏"</f>
        <v>孙苏</v>
      </c>
      <c r="B34" s="4" t="str">
        <f>"3006"</f>
        <v>3006</v>
      </c>
      <c r="C34" s="4" t="s">
        <v>14</v>
      </c>
      <c r="D34" s="4"/>
    </row>
    <row r="35" customHeight="1" spans="1:4">
      <c r="A35" s="4" t="str">
        <f>"杨培"</f>
        <v>杨培</v>
      </c>
      <c r="B35" s="4" t="str">
        <f>"3008"</f>
        <v>3008</v>
      </c>
      <c r="C35" s="4" t="s">
        <v>19</v>
      </c>
      <c r="D35" s="4"/>
    </row>
    <row r="36" customHeight="1" spans="1:4">
      <c r="A36" s="4" t="str">
        <f>"何旭松"</f>
        <v>何旭松</v>
      </c>
      <c r="B36" s="4" t="str">
        <f t="shared" si="0"/>
        <v>3001</v>
      </c>
      <c r="C36" s="4" t="s">
        <v>8</v>
      </c>
      <c r="D36" s="4"/>
    </row>
    <row r="37" customHeight="1" spans="1:4">
      <c r="A37" s="4" t="str">
        <f>"梁国鹏"</f>
        <v>梁国鹏</v>
      </c>
      <c r="B37" s="4" t="str">
        <f t="shared" si="0"/>
        <v>3001</v>
      </c>
      <c r="C37" s="4" t="s">
        <v>8</v>
      </c>
      <c r="D37" s="4"/>
    </row>
    <row r="38" customHeight="1" spans="1:4">
      <c r="A38" s="4" t="str">
        <f>"孙张辉"</f>
        <v>孙张辉</v>
      </c>
      <c r="B38" s="4" t="str">
        <f>"3011"</f>
        <v>3011</v>
      </c>
      <c r="C38" s="4" t="s">
        <v>15</v>
      </c>
      <c r="D38" s="4"/>
    </row>
    <row r="39" customHeight="1" spans="1:4">
      <c r="A39" s="4" t="str">
        <f>"赵彦磊"</f>
        <v>赵彦磊</v>
      </c>
      <c r="B39" s="4" t="str">
        <f t="shared" ref="B39:B43" si="1">"3014"</f>
        <v>3014</v>
      </c>
      <c r="C39" s="4" t="s">
        <v>18</v>
      </c>
      <c r="D39" s="4"/>
    </row>
    <row r="40" customHeight="1" spans="1:4">
      <c r="A40" s="4" t="str">
        <f>"郭忠颖"</f>
        <v>郭忠颖</v>
      </c>
      <c r="B40" s="4" t="str">
        <f>"3002"</f>
        <v>3002</v>
      </c>
      <c r="C40" s="4" t="s">
        <v>10</v>
      </c>
      <c r="D40" s="4"/>
    </row>
    <row r="41" customHeight="1" spans="1:4">
      <c r="A41" s="4" t="str">
        <f>"蒋志超"</f>
        <v>蒋志超</v>
      </c>
      <c r="B41" s="4" t="str">
        <f t="shared" si="1"/>
        <v>3014</v>
      </c>
      <c r="C41" s="4" t="s">
        <v>18</v>
      </c>
      <c r="D41" s="4"/>
    </row>
    <row r="42" customHeight="1" spans="1:4">
      <c r="A42" s="4" t="str">
        <f>"魏新颖"</f>
        <v>魏新颖</v>
      </c>
      <c r="B42" s="4" t="str">
        <f>"3012"</f>
        <v>3012</v>
      </c>
      <c r="C42" s="4" t="s">
        <v>9</v>
      </c>
      <c r="D42" s="4"/>
    </row>
    <row r="43" customHeight="1" spans="1:4">
      <c r="A43" s="4" t="str">
        <f>"李亭亭"</f>
        <v>李亭亭</v>
      </c>
      <c r="B43" s="4" t="str">
        <f t="shared" si="1"/>
        <v>3014</v>
      </c>
      <c r="C43" s="4" t="s">
        <v>18</v>
      </c>
      <c r="D43" s="4"/>
    </row>
    <row r="44" customHeight="1" spans="1:4">
      <c r="A44" s="4" t="str">
        <f>"刘俊鹏"</f>
        <v>刘俊鹏</v>
      </c>
      <c r="B44" s="4" t="str">
        <f>"3002"</f>
        <v>3002</v>
      </c>
      <c r="C44" s="4" t="s">
        <v>10</v>
      </c>
      <c r="D44" s="4"/>
    </row>
    <row r="45" customHeight="1" spans="1:4">
      <c r="A45" s="4" t="str">
        <f>"张雯"</f>
        <v>张雯</v>
      </c>
      <c r="B45" s="4" t="str">
        <f>"3001"</f>
        <v>3001</v>
      </c>
      <c r="C45" s="4" t="s">
        <v>8</v>
      </c>
      <c r="D45" s="4"/>
    </row>
    <row r="46" customHeight="1" spans="1:4">
      <c r="A46" s="4" t="str">
        <f>"刘鹏飞"</f>
        <v>刘鹏飞</v>
      </c>
      <c r="B46" s="4" t="str">
        <f>"3014"</f>
        <v>3014</v>
      </c>
      <c r="C46" s="4" t="s">
        <v>18</v>
      </c>
      <c r="D46" s="4"/>
    </row>
    <row r="47" customHeight="1" spans="1:4">
      <c r="A47" s="4" t="str">
        <f>"张梦航"</f>
        <v>张梦航</v>
      </c>
      <c r="B47" s="4" t="str">
        <f>"3005"</f>
        <v>3005</v>
      </c>
      <c r="C47" s="4" t="s">
        <v>6</v>
      </c>
      <c r="D47" s="4"/>
    </row>
    <row r="48" customHeight="1" spans="1:4">
      <c r="A48" s="4" t="str">
        <f>"时璐"</f>
        <v>时璐</v>
      </c>
      <c r="B48" s="4" t="str">
        <f>"3003"</f>
        <v>3003</v>
      </c>
      <c r="C48" s="4" t="s">
        <v>11</v>
      </c>
      <c r="D48" s="4"/>
    </row>
    <row r="49" customHeight="1" spans="1:4">
      <c r="A49" s="4" t="str">
        <f>"刘红花"</f>
        <v>刘红花</v>
      </c>
      <c r="B49" s="4" t="str">
        <f>"3009"</f>
        <v>3009</v>
      </c>
      <c r="C49" s="4" t="s">
        <v>20</v>
      </c>
      <c r="D49" s="4"/>
    </row>
    <row r="50" customHeight="1" spans="1:4">
      <c r="A50" s="4" t="str">
        <f>"乔珊"</f>
        <v>乔珊</v>
      </c>
      <c r="B50" s="4" t="str">
        <f>"3004"</f>
        <v>3004</v>
      </c>
      <c r="C50" s="4" t="s">
        <v>7</v>
      </c>
      <c r="D50" s="4"/>
    </row>
    <row r="51" customHeight="1" spans="1:4">
      <c r="A51" s="4" t="str">
        <f>"张英豪"</f>
        <v>张英豪</v>
      </c>
      <c r="B51" s="4" t="str">
        <f>"3015"</f>
        <v>3015</v>
      </c>
      <c r="C51" s="4" t="s">
        <v>16</v>
      </c>
      <c r="D51" s="4"/>
    </row>
    <row r="52" customHeight="1" spans="1:4">
      <c r="A52" s="4" t="str">
        <f>"齐华杨"</f>
        <v>齐华杨</v>
      </c>
      <c r="B52" s="4" t="str">
        <f>"3007"</f>
        <v>3007</v>
      </c>
      <c r="C52" s="4" t="s">
        <v>17</v>
      </c>
      <c r="D52" s="4"/>
    </row>
    <row r="53" customHeight="1" spans="1:4">
      <c r="A53" s="4" t="str">
        <f>"李楠"</f>
        <v>李楠</v>
      </c>
      <c r="B53" s="4" t="str">
        <f>"3001"</f>
        <v>3001</v>
      </c>
      <c r="C53" s="4" t="s">
        <v>8</v>
      </c>
      <c r="D53" s="4"/>
    </row>
    <row r="54" customHeight="1" spans="1:4">
      <c r="A54" s="4" t="str">
        <f>"邓麟"</f>
        <v>邓麟</v>
      </c>
      <c r="B54" s="4" t="str">
        <f>"3007"</f>
        <v>3007</v>
      </c>
      <c r="C54" s="4" t="s">
        <v>17</v>
      </c>
      <c r="D54" s="4"/>
    </row>
    <row r="55" customHeight="1" spans="1:4">
      <c r="A55" s="4" t="str">
        <f>"樊双燕"</f>
        <v>樊双燕</v>
      </c>
      <c r="B55" s="4" t="str">
        <f>"3010"</f>
        <v>3010</v>
      </c>
      <c r="C55" s="4" t="s">
        <v>13</v>
      </c>
      <c r="D55" s="4"/>
    </row>
    <row r="56" customHeight="1" spans="1:4">
      <c r="A56" s="4" t="str">
        <f>"张莹"</f>
        <v>张莹</v>
      </c>
      <c r="B56" s="4" t="str">
        <f>"3015"</f>
        <v>3015</v>
      </c>
      <c r="C56" s="4" t="s">
        <v>16</v>
      </c>
      <c r="D56" s="4"/>
    </row>
    <row r="57" customHeight="1" spans="1:4">
      <c r="A57" s="4" t="str">
        <f>"王佳林"</f>
        <v>王佳林</v>
      </c>
      <c r="B57" s="4" t="str">
        <f>"3009"</f>
        <v>3009</v>
      </c>
      <c r="C57" s="4" t="s">
        <v>20</v>
      </c>
      <c r="D57" s="4"/>
    </row>
    <row r="58" customHeight="1" spans="1:4">
      <c r="A58" s="4" t="str">
        <f>"吕雪雯"</f>
        <v>吕雪雯</v>
      </c>
      <c r="B58" s="4" t="str">
        <f>"3007"</f>
        <v>3007</v>
      </c>
      <c r="C58" s="4" t="s">
        <v>17</v>
      </c>
      <c r="D58" s="4"/>
    </row>
    <row r="59" customHeight="1" spans="1:4">
      <c r="A59" s="4" t="str">
        <f>"魏晓菲"</f>
        <v>魏晓菲</v>
      </c>
      <c r="B59" s="4" t="str">
        <f>"3004"</f>
        <v>3004</v>
      </c>
      <c r="C59" s="4" t="s">
        <v>7</v>
      </c>
      <c r="D59" s="4"/>
    </row>
    <row r="60" customHeight="1" spans="1:4">
      <c r="A60" s="4" t="str">
        <f>"张萌萌"</f>
        <v>张萌萌</v>
      </c>
      <c r="B60" s="4" t="str">
        <f>"3012"</f>
        <v>3012</v>
      </c>
      <c r="C60" s="4" t="s">
        <v>9</v>
      </c>
      <c r="D60" s="4"/>
    </row>
    <row r="61" customHeight="1" spans="1:4">
      <c r="A61" s="4" t="str">
        <f>"齐雪婷"</f>
        <v>齐雪婷</v>
      </c>
      <c r="B61" s="4" t="str">
        <f>"3003"</f>
        <v>3003</v>
      </c>
      <c r="C61" s="4" t="s">
        <v>11</v>
      </c>
      <c r="D61" s="4"/>
    </row>
    <row r="62" customHeight="1" spans="1:4">
      <c r="A62" s="4" t="str">
        <f>"康莹莹"</f>
        <v>康莹莹</v>
      </c>
      <c r="B62" s="4" t="str">
        <f>"3002"</f>
        <v>3002</v>
      </c>
      <c r="C62" s="4" t="s">
        <v>10</v>
      </c>
      <c r="D62" s="4"/>
    </row>
    <row r="63" customHeight="1" spans="1:4">
      <c r="A63" s="4" t="str">
        <f>"高玉琼"</f>
        <v>高玉琼</v>
      </c>
      <c r="B63" s="4" t="str">
        <f>"3005"</f>
        <v>3005</v>
      </c>
      <c r="C63" s="4" t="s">
        <v>6</v>
      </c>
      <c r="D63" s="4"/>
    </row>
    <row r="64" customHeight="1" spans="1:4">
      <c r="A64" s="4" t="str">
        <f>"张静伊"</f>
        <v>张静伊</v>
      </c>
      <c r="B64" s="4" t="str">
        <f>"3015"</f>
        <v>3015</v>
      </c>
      <c r="C64" s="4" t="s">
        <v>16</v>
      </c>
      <c r="D64" s="4"/>
    </row>
    <row r="65" customHeight="1" spans="1:4">
      <c r="A65" s="4" t="str">
        <f>"钞静"</f>
        <v>钞静</v>
      </c>
      <c r="B65" s="4" t="str">
        <f>"3003"</f>
        <v>3003</v>
      </c>
      <c r="C65" s="4" t="s">
        <v>11</v>
      </c>
      <c r="D65" s="4"/>
    </row>
    <row r="66" customHeight="1" spans="1:4">
      <c r="A66" s="4" t="str">
        <f>"辜政达"</f>
        <v>辜政达</v>
      </c>
      <c r="B66" s="4" t="str">
        <f>"3014"</f>
        <v>3014</v>
      </c>
      <c r="C66" s="4" t="s">
        <v>18</v>
      </c>
      <c r="D66" s="4"/>
    </row>
    <row r="67" customHeight="1" spans="1:4">
      <c r="A67" s="4" t="str">
        <f>"孙铮"</f>
        <v>孙铮</v>
      </c>
      <c r="B67" s="4" t="str">
        <f>"3002"</f>
        <v>3002</v>
      </c>
      <c r="C67" s="4" t="s">
        <v>10</v>
      </c>
      <c r="D67" s="4"/>
    </row>
    <row r="68" customHeight="1" spans="1:4">
      <c r="A68" s="4" t="str">
        <f>"程登奎"</f>
        <v>程登奎</v>
      </c>
      <c r="B68" s="4" t="str">
        <f>"3003"</f>
        <v>3003</v>
      </c>
      <c r="C68" s="4" t="s">
        <v>11</v>
      </c>
      <c r="D68" s="4"/>
    </row>
    <row r="69" customHeight="1" spans="1:4">
      <c r="A69" s="4" t="str">
        <f>"张亚男"</f>
        <v>张亚男</v>
      </c>
      <c r="B69" s="4" t="str">
        <f>"3001"</f>
        <v>3001</v>
      </c>
      <c r="C69" s="4" t="s">
        <v>8</v>
      </c>
      <c r="D69" s="4"/>
    </row>
    <row r="70" customHeight="1" spans="1:4">
      <c r="A70" s="4" t="str">
        <f>"郭江龙"</f>
        <v>郭江龙</v>
      </c>
      <c r="B70" s="4" t="str">
        <f>"3013"</f>
        <v>3013</v>
      </c>
      <c r="C70" s="4" t="s">
        <v>12</v>
      </c>
      <c r="D70" s="4"/>
    </row>
    <row r="71" customHeight="1" spans="1:4">
      <c r="A71" s="4" t="str">
        <f>"吕博"</f>
        <v>吕博</v>
      </c>
      <c r="B71" s="4" t="str">
        <f>"3013"</f>
        <v>3013</v>
      </c>
      <c r="C71" s="4" t="s">
        <v>12</v>
      </c>
      <c r="D71" s="4"/>
    </row>
    <row r="72" customHeight="1" spans="1:4">
      <c r="A72" s="4" t="str">
        <f>"李梦凡"</f>
        <v>李梦凡</v>
      </c>
      <c r="B72" s="4" t="str">
        <f>"3014"</f>
        <v>3014</v>
      </c>
      <c r="C72" s="4" t="s">
        <v>18</v>
      </c>
      <c r="D72" s="4"/>
    </row>
    <row r="73" customHeight="1" spans="1:4">
      <c r="A73" s="4" t="str">
        <f>"齐强"</f>
        <v>齐强</v>
      </c>
      <c r="B73" s="4" t="str">
        <f>"3002"</f>
        <v>3002</v>
      </c>
      <c r="C73" s="4" t="s">
        <v>10</v>
      </c>
      <c r="D73" s="4"/>
    </row>
    <row r="74" customHeight="1" spans="1:4">
      <c r="A74" s="4" t="str">
        <f>"方傲"</f>
        <v>方傲</v>
      </c>
      <c r="B74" s="4" t="str">
        <f>"3003"</f>
        <v>3003</v>
      </c>
      <c r="C74" s="4" t="s">
        <v>11</v>
      </c>
      <c r="D74" s="4"/>
    </row>
    <row r="75" customHeight="1" spans="1:4">
      <c r="A75" s="4" t="str">
        <f>"张雨晴"</f>
        <v>张雨晴</v>
      </c>
      <c r="B75" s="4" t="str">
        <f>"3004"</f>
        <v>3004</v>
      </c>
      <c r="C75" s="4" t="s">
        <v>7</v>
      </c>
      <c r="D75" s="4"/>
    </row>
    <row r="76" customHeight="1" spans="1:4">
      <c r="A76" s="4" t="str">
        <f>"王轲"</f>
        <v>王轲</v>
      </c>
      <c r="B76" s="4" t="str">
        <f>"3011"</f>
        <v>3011</v>
      </c>
      <c r="C76" s="4" t="s">
        <v>15</v>
      </c>
      <c r="D76" s="4"/>
    </row>
    <row r="77" customHeight="1" spans="1:4">
      <c r="A77" s="4" t="str">
        <f>"吴兵兵"</f>
        <v>吴兵兵</v>
      </c>
      <c r="B77" s="4" t="str">
        <f>"3013"</f>
        <v>3013</v>
      </c>
      <c r="C77" s="4" t="s">
        <v>12</v>
      </c>
      <c r="D77" s="4"/>
    </row>
    <row r="78" customHeight="1" spans="1:4">
      <c r="A78" s="4" t="str">
        <f>"郭思然"</f>
        <v>郭思然</v>
      </c>
      <c r="B78" s="4" t="str">
        <f>"3001"</f>
        <v>3001</v>
      </c>
      <c r="C78" s="4" t="s">
        <v>8</v>
      </c>
      <c r="D78" s="4"/>
    </row>
    <row r="79" customHeight="1" spans="1:4">
      <c r="A79" s="4" t="str">
        <f>"李冲"</f>
        <v>李冲</v>
      </c>
      <c r="B79" s="4" t="str">
        <f>"3014"</f>
        <v>3014</v>
      </c>
      <c r="C79" s="4" t="s">
        <v>18</v>
      </c>
      <c r="D79" s="4"/>
    </row>
    <row r="80" customHeight="1" spans="1:4">
      <c r="A80" s="4" t="str">
        <f>"皮雨斐"</f>
        <v>皮雨斐</v>
      </c>
      <c r="B80" s="4" t="str">
        <f>"3002"</f>
        <v>3002</v>
      </c>
      <c r="C80" s="4" t="s">
        <v>10</v>
      </c>
      <c r="D80" s="4"/>
    </row>
    <row r="81" customHeight="1" spans="1:4">
      <c r="A81" s="4" t="str">
        <f>"杨云飞"</f>
        <v>杨云飞</v>
      </c>
      <c r="B81" s="4" t="str">
        <f>"3011"</f>
        <v>3011</v>
      </c>
      <c r="C81" s="4" t="s">
        <v>15</v>
      </c>
      <c r="D81" s="4"/>
    </row>
    <row r="82" customHeight="1" spans="1:4">
      <c r="A82" s="4" t="str">
        <f>"杜雷"</f>
        <v>杜雷</v>
      </c>
      <c r="B82" s="4" t="str">
        <f>"3001"</f>
        <v>3001</v>
      </c>
      <c r="C82" s="4" t="s">
        <v>8</v>
      </c>
      <c r="D82" s="4"/>
    </row>
    <row r="83" customHeight="1" spans="1:4">
      <c r="A83" s="4" t="str">
        <f>"樊梦飞"</f>
        <v>樊梦飞</v>
      </c>
      <c r="B83" s="4" t="str">
        <f t="shared" ref="B83:B88" si="2">"3012"</f>
        <v>3012</v>
      </c>
      <c r="C83" s="4" t="s">
        <v>9</v>
      </c>
      <c r="D83" s="4"/>
    </row>
    <row r="84" customHeight="1" spans="1:4">
      <c r="A84" s="4" t="str">
        <f>"陶渊"</f>
        <v>陶渊</v>
      </c>
      <c r="B84" s="4" t="str">
        <f>"3003"</f>
        <v>3003</v>
      </c>
      <c r="C84" s="4" t="s">
        <v>11</v>
      </c>
      <c r="D84" s="4"/>
    </row>
    <row r="85" customHeight="1" spans="1:4">
      <c r="A85" s="4" t="str">
        <f>"岳延东"</f>
        <v>岳延东</v>
      </c>
      <c r="B85" s="4" t="str">
        <f>"3010"</f>
        <v>3010</v>
      </c>
      <c r="C85" s="4" t="s">
        <v>13</v>
      </c>
      <c r="D85" s="4"/>
    </row>
    <row r="86" customHeight="1" spans="1:4">
      <c r="A86" s="4" t="str">
        <f>"吴元星"</f>
        <v>吴元星</v>
      </c>
      <c r="B86" s="4" t="str">
        <f t="shared" si="2"/>
        <v>3012</v>
      </c>
      <c r="C86" s="4" t="s">
        <v>9</v>
      </c>
      <c r="D86" s="4"/>
    </row>
    <row r="87" customHeight="1" spans="1:4">
      <c r="A87" s="4" t="str">
        <f>"刘兆"</f>
        <v>刘兆</v>
      </c>
      <c r="B87" s="4" t="str">
        <f>"3001"</f>
        <v>3001</v>
      </c>
      <c r="C87" s="4" t="s">
        <v>8</v>
      </c>
      <c r="D87" s="4"/>
    </row>
    <row r="88" customHeight="1" spans="1:4">
      <c r="A88" s="4" t="str">
        <f>"杨宇"</f>
        <v>杨宇</v>
      </c>
      <c r="B88" s="4" t="str">
        <f t="shared" si="2"/>
        <v>3012</v>
      </c>
      <c r="C88" s="4" t="s">
        <v>9</v>
      </c>
      <c r="D88" s="4"/>
    </row>
    <row r="89" customHeight="1" spans="1:4">
      <c r="A89" s="4" t="str">
        <f>"吴京"</f>
        <v>吴京</v>
      </c>
      <c r="B89" s="4" t="str">
        <f>"3001"</f>
        <v>3001</v>
      </c>
      <c r="C89" s="4" t="s">
        <v>8</v>
      </c>
      <c r="D89" s="4"/>
    </row>
    <row r="90" customHeight="1" spans="1:4">
      <c r="A90" s="4" t="str">
        <f>"高瑾"</f>
        <v>高瑾</v>
      </c>
      <c r="B90" s="4" t="str">
        <f>"3002"</f>
        <v>3002</v>
      </c>
      <c r="C90" s="4" t="s">
        <v>10</v>
      </c>
      <c r="D90" s="4"/>
    </row>
    <row r="91" customHeight="1" spans="1:4">
      <c r="A91" s="4" t="str">
        <f>"杨航"</f>
        <v>杨航</v>
      </c>
      <c r="B91" s="4" t="str">
        <f t="shared" ref="B91:B95" si="3">"3013"</f>
        <v>3013</v>
      </c>
      <c r="C91" s="4" t="s">
        <v>12</v>
      </c>
      <c r="D91" s="4"/>
    </row>
    <row r="92" customHeight="1" spans="1:4">
      <c r="A92" s="4" t="str">
        <f>"王亚松"</f>
        <v>王亚松</v>
      </c>
      <c r="B92" s="4" t="str">
        <f>"3007"</f>
        <v>3007</v>
      </c>
      <c r="C92" s="4" t="s">
        <v>17</v>
      </c>
      <c r="D92" s="4"/>
    </row>
    <row r="93" customHeight="1" spans="1:4">
      <c r="A93" s="4" t="str">
        <f>"赵凯"</f>
        <v>赵凯</v>
      </c>
      <c r="B93" s="4" t="str">
        <f t="shared" si="3"/>
        <v>3013</v>
      </c>
      <c r="C93" s="4" t="s">
        <v>12</v>
      </c>
      <c r="D93" s="4"/>
    </row>
    <row r="94" customHeight="1" spans="1:4">
      <c r="A94" s="4" t="str">
        <f>"海晓珂"</f>
        <v>海晓珂</v>
      </c>
      <c r="B94" s="4" t="str">
        <f>"3002"</f>
        <v>3002</v>
      </c>
      <c r="C94" s="4" t="s">
        <v>10</v>
      </c>
      <c r="D94" s="4"/>
    </row>
    <row r="95" customHeight="1" spans="1:4">
      <c r="A95" s="4" t="str">
        <f>"罗盟"</f>
        <v>罗盟</v>
      </c>
      <c r="B95" s="4" t="str">
        <f t="shared" si="3"/>
        <v>3013</v>
      </c>
      <c r="C95" s="4" t="s">
        <v>12</v>
      </c>
      <c r="D95" s="4"/>
    </row>
    <row r="96" customHeight="1" spans="1:4">
      <c r="A96" s="4" t="str">
        <f>"李思宇"</f>
        <v>李思宇</v>
      </c>
      <c r="B96" s="4" t="str">
        <f>"3006"</f>
        <v>3006</v>
      </c>
      <c r="C96" s="4" t="s">
        <v>14</v>
      </c>
      <c r="D96" s="4"/>
    </row>
    <row r="97" customHeight="1" spans="1:4">
      <c r="A97" s="4" t="str">
        <f>"翟冬建"</f>
        <v>翟冬建</v>
      </c>
      <c r="B97" s="4" t="str">
        <f>"3004"</f>
        <v>3004</v>
      </c>
      <c r="C97" s="4" t="s">
        <v>7</v>
      </c>
      <c r="D97" s="4"/>
    </row>
    <row r="98" customHeight="1" spans="1:4">
      <c r="A98" s="4" t="str">
        <f>"马伟露"</f>
        <v>马伟露</v>
      </c>
      <c r="B98" s="4" t="str">
        <f>"3003"</f>
        <v>3003</v>
      </c>
      <c r="C98" s="4" t="s">
        <v>11</v>
      </c>
      <c r="D98" s="4"/>
    </row>
    <row r="99" customHeight="1" spans="1:4">
      <c r="A99" s="4" t="str">
        <f>"贺薇"</f>
        <v>贺薇</v>
      </c>
      <c r="B99" s="4" t="str">
        <f>"3001"</f>
        <v>3001</v>
      </c>
      <c r="C99" s="4" t="s">
        <v>8</v>
      </c>
      <c r="D99" s="4"/>
    </row>
    <row r="100" customHeight="1" spans="1:4">
      <c r="A100" s="4" t="str">
        <f>"肖晓"</f>
        <v>肖晓</v>
      </c>
      <c r="B100" s="4" t="str">
        <f>"3009"</f>
        <v>3009</v>
      </c>
      <c r="C100" s="4" t="s">
        <v>20</v>
      </c>
      <c r="D100" s="4"/>
    </row>
    <row r="101" customHeight="1" spans="1:4">
      <c r="A101" s="4" t="str">
        <f>"曹洋"</f>
        <v>曹洋</v>
      </c>
      <c r="B101" s="4" t="str">
        <f>"3013"</f>
        <v>3013</v>
      </c>
      <c r="C101" s="4" t="s">
        <v>12</v>
      </c>
      <c r="D101" s="4"/>
    </row>
    <row r="102" customHeight="1" spans="1:4">
      <c r="A102" s="4" t="str">
        <f>"罗光渊"</f>
        <v>罗光渊</v>
      </c>
      <c r="B102" s="4" t="str">
        <f>"3003"</f>
        <v>3003</v>
      </c>
      <c r="C102" s="4" t="s">
        <v>11</v>
      </c>
      <c r="D102" s="4"/>
    </row>
    <row r="103" customHeight="1" spans="1:4">
      <c r="A103" s="4" t="str">
        <f>"匡翔宇"</f>
        <v>匡翔宇</v>
      </c>
      <c r="B103" s="4" t="str">
        <f>"3007"</f>
        <v>3007</v>
      </c>
      <c r="C103" s="4" t="s">
        <v>17</v>
      </c>
      <c r="D103" s="4"/>
    </row>
    <row r="104" customHeight="1" spans="1:4">
      <c r="A104" s="4" t="str">
        <f>"耿志晗"</f>
        <v>耿志晗</v>
      </c>
      <c r="B104" s="4" t="str">
        <f>"3014"</f>
        <v>3014</v>
      </c>
      <c r="C104" s="4" t="s">
        <v>18</v>
      </c>
      <c r="D104" s="4"/>
    </row>
    <row r="105" customHeight="1" spans="1:4">
      <c r="A105" s="4" t="str">
        <f>"毛砚波"</f>
        <v>毛砚波</v>
      </c>
      <c r="B105" s="4" t="str">
        <f>"3001"</f>
        <v>3001</v>
      </c>
      <c r="C105" s="4" t="s">
        <v>8</v>
      </c>
      <c r="D105" s="4"/>
    </row>
    <row r="106" customHeight="1" spans="1:4">
      <c r="A106" s="4" t="str">
        <f>"鲁玉峰"</f>
        <v>鲁玉峰</v>
      </c>
      <c r="B106" s="4" t="str">
        <f>"3008"</f>
        <v>3008</v>
      </c>
      <c r="C106" s="4" t="s">
        <v>19</v>
      </c>
      <c r="D106" s="4"/>
    </row>
    <row r="107" customHeight="1" spans="1:4">
      <c r="A107" s="4" t="str">
        <f>"杨倩"</f>
        <v>杨倩</v>
      </c>
      <c r="B107" s="4" t="str">
        <f>"3001"</f>
        <v>3001</v>
      </c>
      <c r="C107" s="4" t="s">
        <v>8</v>
      </c>
      <c r="D107" s="4"/>
    </row>
    <row r="108" customHeight="1" spans="1:4">
      <c r="A108" s="4" t="str">
        <f>"匡甜"</f>
        <v>匡甜</v>
      </c>
      <c r="B108" s="4" t="str">
        <f t="shared" ref="B108:B112" si="4">"3002"</f>
        <v>3002</v>
      </c>
      <c r="C108" s="4" t="s">
        <v>10</v>
      </c>
      <c r="D108" s="4"/>
    </row>
    <row r="109" customHeight="1" spans="1:4">
      <c r="A109" s="4" t="str">
        <f>"吴军"</f>
        <v>吴军</v>
      </c>
      <c r="B109" s="4" t="str">
        <f>"3009"</f>
        <v>3009</v>
      </c>
      <c r="C109" s="4" t="s">
        <v>20</v>
      </c>
      <c r="D109" s="4"/>
    </row>
    <row r="110" customHeight="1" spans="1:4">
      <c r="A110" s="4" t="str">
        <f>"王红晓"</f>
        <v>王红晓</v>
      </c>
      <c r="B110" s="4" t="str">
        <f t="shared" si="4"/>
        <v>3002</v>
      </c>
      <c r="C110" s="4" t="s">
        <v>10</v>
      </c>
      <c r="D110" s="4"/>
    </row>
    <row r="111" customHeight="1" spans="1:4">
      <c r="A111" s="4" t="str">
        <f>"李佳璐"</f>
        <v>李佳璐</v>
      </c>
      <c r="B111" s="4" t="str">
        <f>"3001"</f>
        <v>3001</v>
      </c>
      <c r="C111" s="4" t="s">
        <v>8</v>
      </c>
      <c r="D111" s="4"/>
    </row>
    <row r="112" customHeight="1" spans="1:4">
      <c r="A112" s="4" t="str">
        <f>"程云"</f>
        <v>程云</v>
      </c>
      <c r="B112" s="4" t="str">
        <f t="shared" si="4"/>
        <v>3002</v>
      </c>
      <c r="C112" s="4" t="s">
        <v>10</v>
      </c>
      <c r="D112" s="4"/>
    </row>
    <row r="113" customHeight="1" spans="1:4">
      <c r="A113" s="4" t="str">
        <f>"郑茜"</f>
        <v>郑茜</v>
      </c>
      <c r="B113" s="4" t="str">
        <f>"3015"</f>
        <v>3015</v>
      </c>
      <c r="C113" s="4" t="s">
        <v>16</v>
      </c>
      <c r="D113" s="4"/>
    </row>
    <row r="114" customHeight="1" spans="1:4">
      <c r="A114" s="4" t="str">
        <f>"王姝毓"</f>
        <v>王姝毓</v>
      </c>
      <c r="B114" s="4" t="str">
        <f>"3008"</f>
        <v>3008</v>
      </c>
      <c r="C114" s="4" t="s">
        <v>19</v>
      </c>
      <c r="D114" s="4"/>
    </row>
    <row r="115" customHeight="1" spans="1:4">
      <c r="A115" s="4" t="str">
        <f>"杜冰"</f>
        <v>杜冰</v>
      </c>
      <c r="B115" s="4" t="str">
        <f>"3001"</f>
        <v>3001</v>
      </c>
      <c r="C115" s="4" t="s">
        <v>8</v>
      </c>
      <c r="D115" s="4"/>
    </row>
    <row r="116" customHeight="1" spans="1:4">
      <c r="A116" s="4" t="str">
        <f>"山聪"</f>
        <v>山聪</v>
      </c>
      <c r="B116" s="4" t="str">
        <f>"3012"</f>
        <v>3012</v>
      </c>
      <c r="C116" s="4" t="s">
        <v>9</v>
      </c>
      <c r="D116" s="4"/>
    </row>
    <row r="117" customHeight="1" spans="1:4">
      <c r="A117" s="4" t="str">
        <f>"李朝鑫"</f>
        <v>李朝鑫</v>
      </c>
      <c r="B117" s="4" t="str">
        <f>"3013"</f>
        <v>3013</v>
      </c>
      <c r="C117" s="4" t="s">
        <v>12</v>
      </c>
      <c r="D117" s="4"/>
    </row>
    <row r="118" customHeight="1" spans="1:4">
      <c r="A118" s="4" t="str">
        <f>"曾宾"</f>
        <v>曾宾</v>
      </c>
      <c r="B118" s="4" t="str">
        <f>"3009"</f>
        <v>3009</v>
      </c>
      <c r="C118" s="4" t="s">
        <v>20</v>
      </c>
      <c r="D118" s="4"/>
    </row>
    <row r="119" customHeight="1" spans="1:4">
      <c r="A119" s="4" t="str">
        <f>"程家宝"</f>
        <v>程家宝</v>
      </c>
      <c r="B119" s="4" t="str">
        <f>"3015"</f>
        <v>3015</v>
      </c>
      <c r="C119" s="4" t="s">
        <v>16</v>
      </c>
      <c r="D119" s="4"/>
    </row>
    <row r="120" customHeight="1" spans="1:4">
      <c r="A120" s="4" t="str">
        <f>"张道仓"</f>
        <v>张道仓</v>
      </c>
      <c r="B120" s="4" t="str">
        <f>"3010"</f>
        <v>3010</v>
      </c>
      <c r="C120" s="4" t="s">
        <v>13</v>
      </c>
      <c r="D120" s="4"/>
    </row>
    <row r="121" customHeight="1" spans="1:4">
      <c r="A121" s="4" t="str">
        <f>"程宇"</f>
        <v>程宇</v>
      </c>
      <c r="B121" s="4" t="str">
        <f>"3004"</f>
        <v>3004</v>
      </c>
      <c r="C121" s="4" t="s">
        <v>7</v>
      </c>
      <c r="D121" s="4"/>
    </row>
    <row r="122" customHeight="1" spans="1:4">
      <c r="A122" s="4" t="str">
        <f>"王皓天"</f>
        <v>王皓天</v>
      </c>
      <c r="B122" s="4" t="str">
        <f>"3014"</f>
        <v>3014</v>
      </c>
      <c r="C122" s="4" t="s">
        <v>18</v>
      </c>
      <c r="D122" s="4"/>
    </row>
    <row r="123" customHeight="1" spans="1:4">
      <c r="A123" s="4" t="str">
        <f>"梁航"</f>
        <v>梁航</v>
      </c>
      <c r="B123" s="4" t="str">
        <f>"3012"</f>
        <v>3012</v>
      </c>
      <c r="C123" s="4" t="s">
        <v>9</v>
      </c>
      <c r="D123" s="4"/>
    </row>
    <row r="124" customHeight="1" spans="1:4">
      <c r="A124" s="4" t="str">
        <f>"范丽敏"</f>
        <v>范丽敏</v>
      </c>
      <c r="B124" s="4" t="str">
        <f>"3011"</f>
        <v>3011</v>
      </c>
      <c r="C124" s="4" t="s">
        <v>15</v>
      </c>
      <c r="D124" s="4"/>
    </row>
    <row r="125" customHeight="1" spans="1:4">
      <c r="A125" s="4" t="str">
        <f>"李朝辉"</f>
        <v>李朝辉</v>
      </c>
      <c r="B125" s="4" t="str">
        <f>"3013"</f>
        <v>3013</v>
      </c>
      <c r="C125" s="4" t="s">
        <v>12</v>
      </c>
      <c r="D125" s="4"/>
    </row>
    <row r="126" customHeight="1" spans="1:4">
      <c r="A126" s="4" t="str">
        <f>"马晏泽"</f>
        <v>马晏泽</v>
      </c>
      <c r="B126" s="4" t="str">
        <f>"3001"</f>
        <v>3001</v>
      </c>
      <c r="C126" s="4" t="s">
        <v>8</v>
      </c>
      <c r="D126" s="4"/>
    </row>
    <row r="127" customHeight="1" spans="1:4">
      <c r="A127" s="4" t="str">
        <f>"赵倩洋"</f>
        <v>赵倩洋</v>
      </c>
      <c r="B127" s="4" t="str">
        <f>"3014"</f>
        <v>3014</v>
      </c>
      <c r="C127" s="4" t="s">
        <v>18</v>
      </c>
      <c r="D127" s="4"/>
    </row>
    <row r="128" customHeight="1" spans="1:4">
      <c r="A128" s="4" t="str">
        <f>"余兴"</f>
        <v>余兴</v>
      </c>
      <c r="B128" s="4" t="str">
        <f>"3012"</f>
        <v>3012</v>
      </c>
      <c r="C128" s="4" t="s">
        <v>9</v>
      </c>
      <c r="D128" s="4"/>
    </row>
    <row r="129" customHeight="1" spans="1:4">
      <c r="A129" s="4" t="str">
        <f>"冯凯"</f>
        <v>冯凯</v>
      </c>
      <c r="B129" s="4" t="str">
        <f>"3011"</f>
        <v>3011</v>
      </c>
      <c r="C129" s="4" t="s">
        <v>15</v>
      </c>
      <c r="D129" s="4"/>
    </row>
    <row r="130" customHeight="1" spans="1:4">
      <c r="A130" s="4" t="str">
        <f>"张涛"</f>
        <v>张涛</v>
      </c>
      <c r="B130" s="4" t="str">
        <f>"3006"</f>
        <v>3006</v>
      </c>
      <c r="C130" s="4" t="s">
        <v>14</v>
      </c>
      <c r="D130" s="4"/>
    </row>
    <row r="131" customHeight="1" spans="1:4">
      <c r="A131" s="4" t="str">
        <f>"宋晓阳"</f>
        <v>宋晓阳</v>
      </c>
      <c r="B131" s="4" t="str">
        <f>"3013"</f>
        <v>3013</v>
      </c>
      <c r="C131" s="4" t="s">
        <v>12</v>
      </c>
      <c r="D131" s="4"/>
    </row>
    <row r="132" customHeight="1" spans="1:4">
      <c r="A132" s="4" t="str">
        <f>"冯双阳"</f>
        <v>冯双阳</v>
      </c>
      <c r="B132" s="4" t="str">
        <f>"3001"</f>
        <v>3001</v>
      </c>
      <c r="C132" s="4" t="s">
        <v>8</v>
      </c>
      <c r="D132" s="4"/>
    </row>
    <row r="133" customHeight="1" spans="1:4">
      <c r="A133" s="4" t="str">
        <f>"赵柯欣"</f>
        <v>赵柯欣</v>
      </c>
      <c r="B133" s="4" t="str">
        <f>"3003"</f>
        <v>3003</v>
      </c>
      <c r="C133" s="4" t="s">
        <v>11</v>
      </c>
      <c r="D133" s="4"/>
    </row>
    <row r="134" customHeight="1" spans="1:4">
      <c r="A134" s="4" t="str">
        <f>"李鑫"</f>
        <v>李鑫</v>
      </c>
      <c r="B134" s="4" t="str">
        <f>"3004"</f>
        <v>3004</v>
      </c>
      <c r="C134" s="4" t="s">
        <v>7</v>
      </c>
      <c r="D134" s="4"/>
    </row>
    <row r="135" customHeight="1" spans="1:4">
      <c r="A135" s="4" t="str">
        <f>"李昂"</f>
        <v>李昂</v>
      </c>
      <c r="B135" s="4" t="str">
        <f>"3007"</f>
        <v>3007</v>
      </c>
      <c r="C135" s="4" t="s">
        <v>17</v>
      </c>
      <c r="D135" s="4"/>
    </row>
    <row r="136" customHeight="1" spans="1:4">
      <c r="A136" s="4" t="str">
        <f>"赵泓吉"</f>
        <v>赵泓吉</v>
      </c>
      <c r="B136" s="4" t="str">
        <f>"3014"</f>
        <v>3014</v>
      </c>
      <c r="C136" s="4" t="s">
        <v>18</v>
      </c>
      <c r="D136" s="4"/>
    </row>
    <row r="137" customHeight="1" spans="1:4">
      <c r="A137" s="4" t="str">
        <f>"薛笑笑"</f>
        <v>薛笑笑</v>
      </c>
      <c r="B137" s="4" t="str">
        <f>"3013"</f>
        <v>3013</v>
      </c>
      <c r="C137" s="4" t="s">
        <v>12</v>
      </c>
      <c r="D137" s="4"/>
    </row>
    <row r="138" customHeight="1" spans="1:4">
      <c r="A138" s="4" t="str">
        <f>"张一鸣"</f>
        <v>张一鸣</v>
      </c>
      <c r="B138" s="4" t="str">
        <f>"3001"</f>
        <v>3001</v>
      </c>
      <c r="C138" s="4" t="s">
        <v>8</v>
      </c>
      <c r="D138" s="4"/>
    </row>
    <row r="139" customHeight="1" spans="1:4">
      <c r="A139" s="4" t="str">
        <f>"沈新月"</f>
        <v>沈新月</v>
      </c>
      <c r="B139" s="4" t="str">
        <f>"3008"</f>
        <v>3008</v>
      </c>
      <c r="C139" s="4" t="s">
        <v>19</v>
      </c>
      <c r="D139" s="4"/>
    </row>
    <row r="140" customHeight="1" spans="1:4">
      <c r="A140" s="4" t="str">
        <f>"李念"</f>
        <v>李念</v>
      </c>
      <c r="B140" s="4" t="str">
        <f>"3007"</f>
        <v>3007</v>
      </c>
      <c r="C140" s="4" t="s">
        <v>17</v>
      </c>
      <c r="D140" s="4"/>
    </row>
    <row r="141" customHeight="1" spans="1:4">
      <c r="A141" s="4" t="str">
        <f>"李翔"</f>
        <v>李翔</v>
      </c>
      <c r="B141" s="4" t="str">
        <f>"3014"</f>
        <v>3014</v>
      </c>
      <c r="C141" s="4" t="s">
        <v>18</v>
      </c>
      <c r="D141" s="4"/>
    </row>
    <row r="142" customHeight="1" spans="1:4">
      <c r="A142" s="4" t="str">
        <f>"侯福青"</f>
        <v>侯福青</v>
      </c>
      <c r="B142" s="4" t="str">
        <f>"3002"</f>
        <v>3002</v>
      </c>
      <c r="C142" s="4" t="s">
        <v>10</v>
      </c>
      <c r="D142" s="4"/>
    </row>
    <row r="143" customHeight="1" spans="1:4">
      <c r="A143" s="4" t="str">
        <f>"尹君益"</f>
        <v>尹君益</v>
      </c>
      <c r="B143" s="4" t="str">
        <f>"3004"</f>
        <v>3004</v>
      </c>
      <c r="C143" s="4" t="s">
        <v>7</v>
      </c>
      <c r="D143" s="4"/>
    </row>
    <row r="144" customHeight="1" spans="1:4">
      <c r="A144" s="4" t="str">
        <f>"周程茜"</f>
        <v>周程茜</v>
      </c>
      <c r="B144" s="4" t="str">
        <f>"3009"</f>
        <v>3009</v>
      </c>
      <c r="C144" s="4" t="s">
        <v>20</v>
      </c>
      <c r="D144" s="4"/>
    </row>
    <row r="145" customHeight="1" spans="1:4">
      <c r="A145" s="4" t="str">
        <f>"宋梦月"</f>
        <v>宋梦月</v>
      </c>
      <c r="B145" s="4" t="str">
        <f>"3005"</f>
        <v>3005</v>
      </c>
      <c r="C145" s="4" t="s">
        <v>6</v>
      </c>
      <c r="D145" s="4"/>
    </row>
    <row r="146" customHeight="1" spans="1:4">
      <c r="A146" s="4" t="str">
        <f>"龚子乐"</f>
        <v>龚子乐</v>
      </c>
      <c r="B146" s="4" t="str">
        <f>"3011"</f>
        <v>3011</v>
      </c>
      <c r="C146" s="4" t="s">
        <v>15</v>
      </c>
      <c r="D146" s="4"/>
    </row>
    <row r="147" customHeight="1" spans="1:4">
      <c r="A147" s="4" t="str">
        <f>"翟俊阳"</f>
        <v>翟俊阳</v>
      </c>
      <c r="B147" s="4" t="str">
        <f>"3002"</f>
        <v>3002</v>
      </c>
      <c r="C147" s="4" t="s">
        <v>10</v>
      </c>
      <c r="D147" s="4"/>
    </row>
    <row r="148" customHeight="1" spans="1:4">
      <c r="A148" s="4" t="str">
        <f>"宋依哲"</f>
        <v>宋依哲</v>
      </c>
      <c r="B148" s="4" t="str">
        <f>"3013"</f>
        <v>3013</v>
      </c>
      <c r="C148" s="4" t="s">
        <v>12</v>
      </c>
      <c r="D148" s="4"/>
    </row>
    <row r="149" customHeight="1" spans="1:4">
      <c r="A149" s="4" t="str">
        <f>"刘晓"</f>
        <v>刘晓</v>
      </c>
      <c r="B149" s="4" t="str">
        <f>"3002"</f>
        <v>3002</v>
      </c>
      <c r="C149" s="4" t="s">
        <v>10</v>
      </c>
      <c r="D149" s="4"/>
    </row>
    <row r="150" customHeight="1" spans="1:4">
      <c r="A150" s="4" t="str">
        <f>"陈宁"</f>
        <v>陈宁</v>
      </c>
      <c r="B150" s="4" t="str">
        <f t="shared" ref="B150:B154" si="5">"3014"</f>
        <v>3014</v>
      </c>
      <c r="C150" s="4" t="s">
        <v>18</v>
      </c>
      <c r="D150" s="4"/>
    </row>
    <row r="151" customHeight="1" spans="1:4">
      <c r="A151" s="4" t="str">
        <f>"张寒"</f>
        <v>张寒</v>
      </c>
      <c r="B151" s="4" t="str">
        <f t="shared" si="5"/>
        <v>3014</v>
      </c>
      <c r="C151" s="4" t="s">
        <v>18</v>
      </c>
      <c r="D151" s="4"/>
    </row>
    <row r="152" customHeight="1" spans="1:4">
      <c r="A152" s="4" t="str">
        <f>"匡晓印"</f>
        <v>匡晓印</v>
      </c>
      <c r="B152" s="4" t="str">
        <f>"3010"</f>
        <v>3010</v>
      </c>
      <c r="C152" s="4" t="s">
        <v>13</v>
      </c>
      <c r="D152" s="4"/>
    </row>
    <row r="153" customHeight="1" spans="1:4">
      <c r="A153" s="4" t="str">
        <f>"赵睿智"</f>
        <v>赵睿智</v>
      </c>
      <c r="B153" s="4" t="str">
        <f>"3009"</f>
        <v>3009</v>
      </c>
      <c r="C153" s="4" t="s">
        <v>20</v>
      </c>
      <c r="D153" s="4"/>
    </row>
    <row r="154" customHeight="1" spans="1:4">
      <c r="A154" s="4" t="str">
        <f>"郑瑞"</f>
        <v>郑瑞</v>
      </c>
      <c r="B154" s="4" t="str">
        <f t="shared" si="5"/>
        <v>3014</v>
      </c>
      <c r="C154" s="4" t="s">
        <v>18</v>
      </c>
      <c r="D154" s="4"/>
    </row>
    <row r="155" customHeight="1" spans="1:4">
      <c r="A155" s="4" t="str">
        <f>"鲁亚晴"</f>
        <v>鲁亚晴</v>
      </c>
      <c r="B155" s="4" t="str">
        <f>"3001"</f>
        <v>3001</v>
      </c>
      <c r="C155" s="4" t="s">
        <v>8</v>
      </c>
      <c r="D155" s="4"/>
    </row>
    <row r="156" customHeight="1" spans="1:4">
      <c r="A156" s="4" t="str">
        <f>"岁翼超"</f>
        <v>岁翼超</v>
      </c>
      <c r="B156" s="4" t="str">
        <f>"3014"</f>
        <v>3014</v>
      </c>
      <c r="C156" s="4" t="s">
        <v>18</v>
      </c>
      <c r="D156" s="4"/>
    </row>
    <row r="157" customHeight="1" spans="1:4">
      <c r="A157" s="4" t="str">
        <f>"赵苏博"</f>
        <v>赵苏博</v>
      </c>
      <c r="B157" s="4" t="str">
        <f>"3014"</f>
        <v>3014</v>
      </c>
      <c r="C157" s="4" t="s">
        <v>18</v>
      </c>
      <c r="D157" s="4"/>
    </row>
    <row r="158" customHeight="1" spans="1:4">
      <c r="A158" s="4" t="str">
        <f>"赵明月"</f>
        <v>赵明月</v>
      </c>
      <c r="B158" s="4" t="str">
        <f>"3002"</f>
        <v>3002</v>
      </c>
      <c r="C158" s="4" t="s">
        <v>10</v>
      </c>
      <c r="D158" s="4"/>
    </row>
    <row r="159" customHeight="1" spans="1:4">
      <c r="A159" s="4" t="str">
        <f>"梁策"</f>
        <v>梁策</v>
      </c>
      <c r="B159" s="4" t="str">
        <f>"3009"</f>
        <v>3009</v>
      </c>
      <c r="C159" s="4" t="s">
        <v>20</v>
      </c>
      <c r="D159" s="4"/>
    </row>
    <row r="160" customHeight="1" spans="1:4">
      <c r="A160" s="4" t="str">
        <f>"胡桉源"</f>
        <v>胡桉源</v>
      </c>
      <c r="B160" s="4" t="str">
        <f>"3002"</f>
        <v>3002</v>
      </c>
      <c r="C160" s="4" t="s">
        <v>10</v>
      </c>
      <c r="D160" s="4"/>
    </row>
    <row r="161" customHeight="1" spans="1:4">
      <c r="A161" s="4" t="str">
        <f>"常枫"</f>
        <v>常枫</v>
      </c>
      <c r="B161" s="4" t="str">
        <f>"3013"</f>
        <v>3013</v>
      </c>
      <c r="C161" s="4" t="s">
        <v>12</v>
      </c>
      <c r="D161" s="4"/>
    </row>
    <row r="162" customHeight="1" spans="1:4">
      <c r="A162" s="4" t="str">
        <f>"秦誉嘉"</f>
        <v>秦誉嘉</v>
      </c>
      <c r="B162" s="4" t="str">
        <f>"3003"</f>
        <v>3003</v>
      </c>
      <c r="C162" s="4" t="s">
        <v>11</v>
      </c>
      <c r="D162" s="4"/>
    </row>
    <row r="163" customHeight="1" spans="1:4">
      <c r="A163" s="4" t="str">
        <f>"苗恒建"</f>
        <v>苗恒建</v>
      </c>
      <c r="B163" s="4" t="str">
        <f>"3012"</f>
        <v>3012</v>
      </c>
      <c r="C163" s="4" t="s">
        <v>9</v>
      </c>
      <c r="D163" s="4"/>
    </row>
    <row r="164" customHeight="1" spans="1:4">
      <c r="A164" s="4" t="str">
        <f>"杨玄"</f>
        <v>杨玄</v>
      </c>
      <c r="B164" s="4" t="str">
        <f t="shared" ref="B164:B168" si="6">"3005"</f>
        <v>3005</v>
      </c>
      <c r="C164" s="4" t="s">
        <v>6</v>
      </c>
      <c r="D164" s="4"/>
    </row>
    <row r="165" customHeight="1" spans="1:4">
      <c r="A165" s="4" t="str">
        <f>"乔婷"</f>
        <v>乔婷</v>
      </c>
      <c r="B165" s="4" t="str">
        <f t="shared" si="6"/>
        <v>3005</v>
      </c>
      <c r="C165" s="4" t="s">
        <v>6</v>
      </c>
      <c r="D165" s="4"/>
    </row>
    <row r="166" customHeight="1" spans="1:4">
      <c r="A166" s="4" t="str">
        <f>"汤佩凡"</f>
        <v>汤佩凡</v>
      </c>
      <c r="B166" s="4" t="str">
        <f>"3003"</f>
        <v>3003</v>
      </c>
      <c r="C166" s="4" t="s">
        <v>11</v>
      </c>
      <c r="D166" s="4"/>
    </row>
    <row r="167" customHeight="1" spans="1:4">
      <c r="A167" s="4" t="str">
        <f>"吴晓晓"</f>
        <v>吴晓晓</v>
      </c>
      <c r="B167" s="4" t="str">
        <f>"3004"</f>
        <v>3004</v>
      </c>
      <c r="C167" s="4" t="s">
        <v>7</v>
      </c>
      <c r="D167" s="4"/>
    </row>
    <row r="168" customHeight="1" spans="1:4">
      <c r="A168" s="4" t="str">
        <f>"陈壅政"</f>
        <v>陈壅政</v>
      </c>
      <c r="B168" s="4" t="str">
        <f t="shared" si="6"/>
        <v>3005</v>
      </c>
      <c r="C168" s="4" t="s">
        <v>6</v>
      </c>
      <c r="D168" s="4"/>
    </row>
    <row r="169" customHeight="1" spans="1:4">
      <c r="A169" s="4" t="str">
        <f>"王玉琪"</f>
        <v>王玉琪</v>
      </c>
      <c r="B169" s="4" t="str">
        <f>"3003"</f>
        <v>3003</v>
      </c>
      <c r="C169" s="4" t="s">
        <v>11</v>
      </c>
      <c r="D169" s="4"/>
    </row>
    <row r="170" customHeight="1" spans="1:4">
      <c r="A170" s="4" t="str">
        <f>"张明玺"</f>
        <v>张明玺</v>
      </c>
      <c r="B170" s="4" t="str">
        <f t="shared" ref="B170:B173" si="7">"3014"</f>
        <v>3014</v>
      </c>
      <c r="C170" s="4" t="s">
        <v>18</v>
      </c>
      <c r="D170" s="4"/>
    </row>
    <row r="171" customHeight="1" spans="1:4">
      <c r="A171" s="4" t="str">
        <f>"杨立成"</f>
        <v>杨立成</v>
      </c>
      <c r="B171" s="4" t="str">
        <f t="shared" si="7"/>
        <v>3014</v>
      </c>
      <c r="C171" s="4" t="s">
        <v>18</v>
      </c>
      <c r="D171" s="4"/>
    </row>
    <row r="172" customHeight="1" spans="1:4">
      <c r="A172" s="4" t="str">
        <f>"刘洋"</f>
        <v>刘洋</v>
      </c>
      <c r="B172" s="4" t="str">
        <f>"3003"</f>
        <v>3003</v>
      </c>
      <c r="C172" s="4" t="s">
        <v>11</v>
      </c>
      <c r="D172" s="4"/>
    </row>
    <row r="173" customHeight="1" spans="1:4">
      <c r="A173" s="4" t="str">
        <f>"马冲"</f>
        <v>马冲</v>
      </c>
      <c r="B173" s="4" t="str">
        <f t="shared" si="7"/>
        <v>3014</v>
      </c>
      <c r="C173" s="4" t="s">
        <v>18</v>
      </c>
      <c r="D173" s="4"/>
    </row>
    <row r="174" customHeight="1" spans="1:4">
      <c r="A174" s="4" t="str">
        <f>"王莹丽"</f>
        <v>王莹丽</v>
      </c>
      <c r="B174" s="4" t="str">
        <f>"3001"</f>
        <v>3001</v>
      </c>
      <c r="C174" s="4" t="s">
        <v>8</v>
      </c>
      <c r="D174" s="4"/>
    </row>
    <row r="175" customHeight="1" spans="1:4">
      <c r="A175" s="4" t="str">
        <f>"于海洋"</f>
        <v>于海洋</v>
      </c>
      <c r="B175" s="4" t="str">
        <f>"3015"</f>
        <v>3015</v>
      </c>
      <c r="C175" s="4" t="s">
        <v>16</v>
      </c>
      <c r="D175" s="4"/>
    </row>
    <row r="176" customHeight="1" spans="1:4">
      <c r="A176" s="4" t="str">
        <f>"闫若琪"</f>
        <v>闫若琪</v>
      </c>
      <c r="B176" s="4" t="str">
        <f>"3014"</f>
        <v>3014</v>
      </c>
      <c r="C176" s="4" t="s">
        <v>18</v>
      </c>
      <c r="D176" s="4"/>
    </row>
    <row r="177" customHeight="1" spans="1:4">
      <c r="A177" s="4" t="str">
        <f>"韩泽荟"</f>
        <v>韩泽荟</v>
      </c>
      <c r="B177" s="4" t="str">
        <f>"3010"</f>
        <v>3010</v>
      </c>
      <c r="C177" s="4" t="s">
        <v>13</v>
      </c>
      <c r="D177" s="4"/>
    </row>
    <row r="178" customHeight="1" spans="1:4">
      <c r="A178" s="4" t="str">
        <f>"闫旭"</f>
        <v>闫旭</v>
      </c>
      <c r="B178" s="4" t="str">
        <f>"3003"</f>
        <v>3003</v>
      </c>
      <c r="C178" s="4" t="s">
        <v>11</v>
      </c>
      <c r="D178" s="4"/>
    </row>
    <row r="179" customHeight="1" spans="1:4">
      <c r="A179" s="4" t="str">
        <f>"赵昕昱"</f>
        <v>赵昕昱</v>
      </c>
      <c r="B179" s="4" t="str">
        <f>"3015"</f>
        <v>3015</v>
      </c>
      <c r="C179" s="4" t="s">
        <v>16</v>
      </c>
      <c r="D179" s="4"/>
    </row>
    <row r="180" customHeight="1" spans="1:4">
      <c r="A180" s="4" t="str">
        <f>"张恒贞"</f>
        <v>张恒贞</v>
      </c>
      <c r="B180" s="4" t="str">
        <f>"3008"</f>
        <v>3008</v>
      </c>
      <c r="C180" s="4" t="s">
        <v>19</v>
      </c>
      <c r="D180" s="4"/>
    </row>
    <row r="181" customHeight="1" spans="1:4">
      <c r="A181" s="4" t="str">
        <f>"朱博彤"</f>
        <v>朱博彤</v>
      </c>
      <c r="B181" s="4" t="str">
        <f>"3002"</f>
        <v>3002</v>
      </c>
      <c r="C181" s="4" t="s">
        <v>10</v>
      </c>
      <c r="D181" s="4"/>
    </row>
    <row r="182" customHeight="1" spans="1:4">
      <c r="A182" s="4" t="str">
        <f>"高迪"</f>
        <v>高迪</v>
      </c>
      <c r="B182" s="4" t="str">
        <f>"3011"</f>
        <v>3011</v>
      </c>
      <c r="C182" s="4" t="s">
        <v>15</v>
      </c>
      <c r="D182" s="4"/>
    </row>
    <row r="183" customHeight="1" spans="1:4">
      <c r="A183" s="4" t="str">
        <f>"李漫"</f>
        <v>李漫</v>
      </c>
      <c r="B183" s="4" t="str">
        <f>"3015"</f>
        <v>3015</v>
      </c>
      <c r="C183" s="4" t="s">
        <v>16</v>
      </c>
      <c r="D183" s="4"/>
    </row>
    <row r="184" customHeight="1" spans="1:4">
      <c r="A184" s="4" t="str">
        <f>"王博"</f>
        <v>王博</v>
      </c>
      <c r="B184" s="4" t="str">
        <f>"3009"</f>
        <v>3009</v>
      </c>
      <c r="C184" s="4" t="s">
        <v>20</v>
      </c>
      <c r="D184" s="4"/>
    </row>
    <row r="185" customHeight="1" spans="1:4">
      <c r="A185" s="4" t="str">
        <f>"黄昌纬"</f>
        <v>黄昌纬</v>
      </c>
      <c r="B185" s="4" t="str">
        <f>"3013"</f>
        <v>3013</v>
      </c>
      <c r="C185" s="4" t="s">
        <v>12</v>
      </c>
      <c r="D185" s="4"/>
    </row>
    <row r="186" customHeight="1" spans="1:4">
      <c r="A186" s="4" t="str">
        <f>"李琳"</f>
        <v>李琳</v>
      </c>
      <c r="B186" s="4" t="str">
        <f>"3002"</f>
        <v>3002</v>
      </c>
      <c r="C186" s="4" t="s">
        <v>10</v>
      </c>
      <c r="D186" s="4"/>
    </row>
    <row r="187" customHeight="1" spans="1:4">
      <c r="A187" s="4" t="str">
        <f>"王蒙涵"</f>
        <v>王蒙涵</v>
      </c>
      <c r="B187" s="4" t="str">
        <f>"3012"</f>
        <v>3012</v>
      </c>
      <c r="C187" s="4" t="s">
        <v>9</v>
      </c>
      <c r="D187" s="4"/>
    </row>
    <row r="188" customHeight="1" spans="1:4">
      <c r="A188" s="4" t="str">
        <f>"李曦"</f>
        <v>李曦</v>
      </c>
      <c r="B188" s="4" t="str">
        <f>"3009"</f>
        <v>3009</v>
      </c>
      <c r="C188" s="4" t="s">
        <v>20</v>
      </c>
      <c r="D188" s="4"/>
    </row>
    <row r="189" customHeight="1" spans="1:4">
      <c r="A189" s="4" t="str">
        <f>"宋佳平"</f>
        <v>宋佳平</v>
      </c>
      <c r="B189" s="4" t="str">
        <f>"3014"</f>
        <v>3014</v>
      </c>
      <c r="C189" s="4" t="s">
        <v>18</v>
      </c>
      <c r="D189" s="4"/>
    </row>
    <row r="190" customHeight="1" spans="1:4">
      <c r="A190" s="4" t="str">
        <f>"吕晴"</f>
        <v>吕晴</v>
      </c>
      <c r="B190" s="4" t="str">
        <f>"3011"</f>
        <v>3011</v>
      </c>
      <c r="C190" s="4" t="s">
        <v>15</v>
      </c>
      <c r="D190" s="4"/>
    </row>
    <row r="191" customHeight="1" spans="1:4">
      <c r="A191" s="4" t="str">
        <f>"刘艳"</f>
        <v>刘艳</v>
      </c>
      <c r="B191" s="4" t="str">
        <f>"3006"</f>
        <v>3006</v>
      </c>
      <c r="C191" s="4" t="s">
        <v>14</v>
      </c>
      <c r="D191" s="4"/>
    </row>
    <row r="192" customHeight="1" spans="1:4">
      <c r="A192" s="4" t="str">
        <f>"赵婉如"</f>
        <v>赵婉如</v>
      </c>
      <c r="B192" s="4" t="str">
        <f>"3006"</f>
        <v>3006</v>
      </c>
      <c r="C192" s="4" t="s">
        <v>14</v>
      </c>
      <c r="D192" s="4"/>
    </row>
    <row r="193" customHeight="1" spans="1:4">
      <c r="A193" s="4" t="str">
        <f>"房耀祖"</f>
        <v>房耀祖</v>
      </c>
      <c r="B193" s="4" t="str">
        <f>"3013"</f>
        <v>3013</v>
      </c>
      <c r="C193" s="4" t="s">
        <v>12</v>
      </c>
      <c r="D193" s="4"/>
    </row>
    <row r="194" customHeight="1" spans="1:4">
      <c r="A194" s="4" t="str">
        <f>"张景明"</f>
        <v>张景明</v>
      </c>
      <c r="B194" s="4" t="str">
        <f>"3015"</f>
        <v>3015</v>
      </c>
      <c r="C194" s="4" t="s">
        <v>16</v>
      </c>
      <c r="D194" s="4"/>
    </row>
    <row r="195" customHeight="1" spans="1:4">
      <c r="A195" s="4" t="str">
        <f>"王一帆"</f>
        <v>王一帆</v>
      </c>
      <c r="B195" s="4" t="str">
        <f>"3001"</f>
        <v>3001</v>
      </c>
      <c r="C195" s="4" t="s">
        <v>8</v>
      </c>
      <c r="D195" s="4"/>
    </row>
    <row r="196" customHeight="1" spans="1:4">
      <c r="A196" s="4" t="str">
        <f>"杜健"</f>
        <v>杜健</v>
      </c>
      <c r="B196" s="4" t="str">
        <f>"3005"</f>
        <v>3005</v>
      </c>
      <c r="C196" s="4" t="s">
        <v>6</v>
      </c>
      <c r="D196" s="4"/>
    </row>
    <row r="197" customHeight="1" spans="1:4">
      <c r="A197" s="4" t="str">
        <f>"杨帅"</f>
        <v>杨帅</v>
      </c>
      <c r="B197" s="4" t="str">
        <f>"3003"</f>
        <v>3003</v>
      </c>
      <c r="C197" s="4" t="s">
        <v>11</v>
      </c>
      <c r="D197" s="4"/>
    </row>
    <row r="198" customHeight="1" spans="1:4">
      <c r="A198" s="4" t="str">
        <f>"袁洁"</f>
        <v>袁洁</v>
      </c>
      <c r="B198" s="4" t="str">
        <f>"3006"</f>
        <v>3006</v>
      </c>
      <c r="C198" s="4" t="s">
        <v>14</v>
      </c>
      <c r="D198" s="4"/>
    </row>
    <row r="199" customHeight="1" spans="1:4">
      <c r="A199" s="4" t="str">
        <f>"李胜男"</f>
        <v>李胜男</v>
      </c>
      <c r="B199" s="4" t="str">
        <f>"3015"</f>
        <v>3015</v>
      </c>
      <c r="C199" s="4" t="s">
        <v>16</v>
      </c>
      <c r="D199" s="4"/>
    </row>
    <row r="200" customHeight="1" spans="1:4">
      <c r="A200" s="4" t="str">
        <f>"田小炯"</f>
        <v>田小炯</v>
      </c>
      <c r="B200" s="4" t="str">
        <f>"3009"</f>
        <v>3009</v>
      </c>
      <c r="C200" s="4" t="s">
        <v>20</v>
      </c>
      <c r="D200" s="4"/>
    </row>
    <row r="201" customHeight="1" spans="1:4">
      <c r="A201" s="4" t="str">
        <f>"闫梦翰"</f>
        <v>闫梦翰</v>
      </c>
      <c r="B201" s="4" t="str">
        <f>"3006"</f>
        <v>3006</v>
      </c>
      <c r="C201" s="4" t="s">
        <v>14</v>
      </c>
      <c r="D201" s="4"/>
    </row>
    <row r="202" customHeight="1" spans="1:4">
      <c r="A202" s="4" t="str">
        <f>"魏晓兵"</f>
        <v>魏晓兵</v>
      </c>
      <c r="B202" s="4" t="str">
        <f>"3004"</f>
        <v>3004</v>
      </c>
      <c r="C202" s="4" t="s">
        <v>7</v>
      </c>
      <c r="D202" s="4"/>
    </row>
    <row r="203" customHeight="1" spans="1:4">
      <c r="A203" s="4" t="str">
        <f>"陈瑶"</f>
        <v>陈瑶</v>
      </c>
      <c r="B203" s="4" t="str">
        <f>"3013"</f>
        <v>3013</v>
      </c>
      <c r="C203" s="4" t="s">
        <v>12</v>
      </c>
      <c r="D203" s="4"/>
    </row>
    <row r="204" customHeight="1" spans="1:4">
      <c r="A204" s="4" t="str">
        <f>"刘浩森"</f>
        <v>刘浩森</v>
      </c>
      <c r="B204" s="4" t="str">
        <f>"3010"</f>
        <v>3010</v>
      </c>
      <c r="C204" s="4" t="s">
        <v>13</v>
      </c>
      <c r="D204" s="4"/>
    </row>
    <row r="205" customHeight="1" spans="1:4">
      <c r="A205" s="4" t="str">
        <f>"周立巍"</f>
        <v>周立巍</v>
      </c>
      <c r="B205" s="4" t="str">
        <f>"3002"</f>
        <v>3002</v>
      </c>
      <c r="C205" s="4" t="s">
        <v>10</v>
      </c>
      <c r="D205" s="4"/>
    </row>
    <row r="206" customHeight="1" spans="1:4">
      <c r="A206" s="4" t="str">
        <f>"郑倩倩"</f>
        <v>郑倩倩</v>
      </c>
      <c r="B206" s="4" t="str">
        <f>"3006"</f>
        <v>3006</v>
      </c>
      <c r="C206" s="4" t="s">
        <v>14</v>
      </c>
      <c r="D206" s="4"/>
    </row>
    <row r="207" customHeight="1" spans="1:4">
      <c r="A207" s="4" t="str">
        <f>"李珊"</f>
        <v>李珊</v>
      </c>
      <c r="B207" s="4" t="str">
        <f>"3009"</f>
        <v>3009</v>
      </c>
      <c r="C207" s="4" t="s">
        <v>20</v>
      </c>
      <c r="D207" s="4"/>
    </row>
    <row r="208" customHeight="1" spans="1:4">
      <c r="A208" s="4" t="str">
        <f>"李帮"</f>
        <v>李帮</v>
      </c>
      <c r="B208" s="4" t="str">
        <f>"3010"</f>
        <v>3010</v>
      </c>
      <c r="C208" s="4" t="s">
        <v>13</v>
      </c>
      <c r="D208" s="4"/>
    </row>
    <row r="209" customHeight="1" spans="1:4">
      <c r="A209" s="4" t="str">
        <f>"杨健"</f>
        <v>杨健</v>
      </c>
      <c r="B209" s="4" t="str">
        <f>"3009"</f>
        <v>3009</v>
      </c>
      <c r="C209" s="4" t="s">
        <v>20</v>
      </c>
      <c r="D209" s="4"/>
    </row>
    <row r="210" customHeight="1" spans="1:4">
      <c r="A210" s="4" t="str">
        <f>"钮艺伟"</f>
        <v>钮艺伟</v>
      </c>
      <c r="B210" s="4" t="str">
        <f>"3003"</f>
        <v>3003</v>
      </c>
      <c r="C210" s="4" t="s">
        <v>11</v>
      </c>
      <c r="D210" s="4"/>
    </row>
    <row r="211" customHeight="1" spans="1:4">
      <c r="A211" s="4" t="str">
        <f>"方正"</f>
        <v>方正</v>
      </c>
      <c r="B211" s="4" t="str">
        <f>"3015"</f>
        <v>3015</v>
      </c>
      <c r="C211" s="4" t="s">
        <v>16</v>
      </c>
      <c r="D211" s="4"/>
    </row>
    <row r="212" customHeight="1" spans="1:4">
      <c r="A212" s="4" t="str">
        <f>"鲁丽"</f>
        <v>鲁丽</v>
      </c>
      <c r="B212" s="4" t="str">
        <f>"3004"</f>
        <v>3004</v>
      </c>
      <c r="C212" s="4" t="s">
        <v>7</v>
      </c>
      <c r="D212" s="4"/>
    </row>
    <row r="213" customHeight="1" spans="1:4">
      <c r="A213" s="4" t="str">
        <f>"李松亭"</f>
        <v>李松亭</v>
      </c>
      <c r="B213" s="4" t="str">
        <f>"3002"</f>
        <v>3002</v>
      </c>
      <c r="C213" s="4" t="s">
        <v>10</v>
      </c>
      <c r="D213" s="4"/>
    </row>
    <row r="214" customHeight="1" spans="1:4">
      <c r="A214" s="4" t="str">
        <f>"王萌娟"</f>
        <v>王萌娟</v>
      </c>
      <c r="B214" s="4" t="str">
        <f>"3003"</f>
        <v>3003</v>
      </c>
      <c r="C214" s="4" t="s">
        <v>11</v>
      </c>
      <c r="D214" s="4"/>
    </row>
    <row r="215" customHeight="1" spans="1:4">
      <c r="A215" s="4" t="str">
        <f>"毛英杰"</f>
        <v>毛英杰</v>
      </c>
      <c r="B215" s="4" t="str">
        <f>"3008"</f>
        <v>3008</v>
      </c>
      <c r="C215" s="4" t="s">
        <v>19</v>
      </c>
      <c r="D215" s="4"/>
    </row>
    <row r="216" customHeight="1" spans="1:4">
      <c r="A216" s="4" t="str">
        <f>"田阔"</f>
        <v>田阔</v>
      </c>
      <c r="B216" s="4" t="str">
        <f>"3001"</f>
        <v>3001</v>
      </c>
      <c r="C216" s="4" t="s">
        <v>8</v>
      </c>
      <c r="D216" s="4"/>
    </row>
    <row r="217" customHeight="1" spans="1:4">
      <c r="A217" s="4" t="str">
        <f>"宋晓月"</f>
        <v>宋晓月</v>
      </c>
      <c r="B217" s="4" t="str">
        <f>"3014"</f>
        <v>3014</v>
      </c>
      <c r="C217" s="4" t="s">
        <v>18</v>
      </c>
      <c r="D217" s="4"/>
    </row>
    <row r="218" customHeight="1" spans="1:4">
      <c r="A218" s="4" t="str">
        <f>"曾显聪"</f>
        <v>曾显聪</v>
      </c>
      <c r="B218" s="4" t="str">
        <f>"3006"</f>
        <v>3006</v>
      </c>
      <c r="C218" s="4" t="s">
        <v>14</v>
      </c>
      <c r="D218" s="4"/>
    </row>
    <row r="219" customHeight="1" spans="1:4">
      <c r="A219" s="4" t="str">
        <f>"许晗童"</f>
        <v>许晗童</v>
      </c>
      <c r="B219" s="4" t="str">
        <f>"3002"</f>
        <v>3002</v>
      </c>
      <c r="C219" s="4" t="s">
        <v>10</v>
      </c>
      <c r="D219" s="4"/>
    </row>
    <row r="220" customHeight="1" spans="1:4">
      <c r="A220" s="4" t="str">
        <f>"刘宝"</f>
        <v>刘宝</v>
      </c>
      <c r="B220" s="4" t="str">
        <f>"3012"</f>
        <v>3012</v>
      </c>
      <c r="C220" s="4" t="s">
        <v>9</v>
      </c>
      <c r="D220" s="4"/>
    </row>
    <row r="221" customHeight="1" spans="1:4">
      <c r="A221" s="4" t="str">
        <f>"唐韵博"</f>
        <v>唐韵博</v>
      </c>
      <c r="B221" s="4" t="str">
        <f>"3009"</f>
        <v>3009</v>
      </c>
      <c r="C221" s="4" t="s">
        <v>20</v>
      </c>
      <c r="D221" s="4"/>
    </row>
    <row r="222" customHeight="1" spans="1:4">
      <c r="A222" s="4" t="str">
        <f>"胡志强"</f>
        <v>胡志强</v>
      </c>
      <c r="B222" s="4" t="str">
        <f>"3014"</f>
        <v>3014</v>
      </c>
      <c r="C222" s="4" t="s">
        <v>18</v>
      </c>
      <c r="D222" s="4"/>
    </row>
    <row r="223" customHeight="1" spans="1:4">
      <c r="A223" s="4" t="str">
        <f>"马其成"</f>
        <v>马其成</v>
      </c>
      <c r="B223" s="4" t="str">
        <f t="shared" ref="B223:B226" si="8">"3010"</f>
        <v>3010</v>
      </c>
      <c r="C223" s="4" t="s">
        <v>13</v>
      </c>
      <c r="D223" s="4"/>
    </row>
    <row r="224" customHeight="1" spans="1:4">
      <c r="A224" s="4" t="str">
        <f>"窦晓霖"</f>
        <v>窦晓霖</v>
      </c>
      <c r="B224" s="4" t="str">
        <f>"3003"</f>
        <v>3003</v>
      </c>
      <c r="C224" s="4" t="s">
        <v>11</v>
      </c>
      <c r="D224" s="4"/>
    </row>
    <row r="225" customHeight="1" spans="1:4">
      <c r="A225" s="4" t="str">
        <f>"史宏健"</f>
        <v>史宏健</v>
      </c>
      <c r="B225" s="4" t="str">
        <f t="shared" si="8"/>
        <v>3010</v>
      </c>
      <c r="C225" s="4" t="s">
        <v>13</v>
      </c>
      <c r="D225" s="4"/>
    </row>
    <row r="226" customHeight="1" spans="1:4">
      <c r="A226" s="4" t="str">
        <f>"陈博林"</f>
        <v>陈博林</v>
      </c>
      <c r="B226" s="4" t="str">
        <f t="shared" si="8"/>
        <v>3010</v>
      </c>
      <c r="C226" s="4" t="s">
        <v>13</v>
      </c>
      <c r="D226" s="4"/>
    </row>
    <row r="227" customHeight="1" spans="1:4">
      <c r="A227" s="4" t="str">
        <f>"赵振洋"</f>
        <v>赵振洋</v>
      </c>
      <c r="B227" s="4" t="str">
        <f>"3003"</f>
        <v>3003</v>
      </c>
      <c r="C227" s="4" t="s">
        <v>11</v>
      </c>
      <c r="D227" s="4"/>
    </row>
    <row r="228" customHeight="1" spans="1:4">
      <c r="A228" s="4" t="str">
        <f>"王阳"</f>
        <v>王阳</v>
      </c>
      <c r="B228" s="4" t="str">
        <f>"3002"</f>
        <v>3002</v>
      </c>
      <c r="C228" s="4" t="s">
        <v>10</v>
      </c>
      <c r="D228" s="4"/>
    </row>
    <row r="229" customHeight="1" spans="1:4">
      <c r="A229" s="4" t="str">
        <f>"郑园园"</f>
        <v>郑园园</v>
      </c>
      <c r="B229" s="4" t="str">
        <f>"3002"</f>
        <v>3002</v>
      </c>
      <c r="C229" s="4" t="s">
        <v>10</v>
      </c>
      <c r="D229" s="4"/>
    </row>
    <row r="230" customHeight="1" spans="1:4">
      <c r="A230" s="4" t="str">
        <f>"董舒婷"</f>
        <v>董舒婷</v>
      </c>
      <c r="B230" s="4" t="str">
        <f>"3001"</f>
        <v>3001</v>
      </c>
      <c r="C230" s="4" t="s">
        <v>8</v>
      </c>
      <c r="D230" s="4"/>
    </row>
    <row r="231" customHeight="1" spans="1:4">
      <c r="A231" s="4" t="str">
        <f>"曹楠"</f>
        <v>曹楠</v>
      </c>
      <c r="B231" s="4" t="str">
        <f>"3003"</f>
        <v>3003</v>
      </c>
      <c r="C231" s="4" t="s">
        <v>11</v>
      </c>
      <c r="D231" s="4"/>
    </row>
    <row r="232" customHeight="1" spans="1:4">
      <c r="A232" s="4" t="str">
        <f>"蔺慧丽"</f>
        <v>蔺慧丽</v>
      </c>
      <c r="B232" s="4" t="str">
        <f>"3014"</f>
        <v>3014</v>
      </c>
      <c r="C232" s="4" t="s">
        <v>18</v>
      </c>
      <c r="D232" s="4"/>
    </row>
    <row r="233" customHeight="1" spans="1:4">
      <c r="A233" s="4" t="str">
        <f>"韩娟"</f>
        <v>韩娟</v>
      </c>
      <c r="B233" s="4" t="str">
        <f>"3013"</f>
        <v>3013</v>
      </c>
      <c r="C233" s="4" t="s">
        <v>12</v>
      </c>
      <c r="D233" s="4"/>
    </row>
    <row r="234" customHeight="1" spans="1:4">
      <c r="A234" s="4" t="str">
        <f>"陈朋"</f>
        <v>陈朋</v>
      </c>
      <c r="B234" s="4" t="str">
        <f>"3012"</f>
        <v>3012</v>
      </c>
      <c r="C234" s="4" t="s">
        <v>9</v>
      </c>
      <c r="D234" s="4"/>
    </row>
    <row r="235" customHeight="1" spans="1:4">
      <c r="A235" s="4" t="str">
        <f>"王智文"</f>
        <v>王智文</v>
      </c>
      <c r="B235" s="4" t="str">
        <f>"3008"</f>
        <v>3008</v>
      </c>
      <c r="C235" s="4" t="s">
        <v>19</v>
      </c>
      <c r="D235" s="4"/>
    </row>
    <row r="236" customHeight="1" spans="1:4">
      <c r="A236" s="4" t="str">
        <f>"王佳音"</f>
        <v>王佳音</v>
      </c>
      <c r="B236" s="4" t="str">
        <f>"3002"</f>
        <v>3002</v>
      </c>
      <c r="C236" s="4" t="s">
        <v>10</v>
      </c>
      <c r="D236" s="4"/>
    </row>
    <row r="237" customHeight="1" spans="1:4">
      <c r="A237" s="4" t="str">
        <f>"张恩哲"</f>
        <v>张恩哲</v>
      </c>
      <c r="B237" s="4" t="str">
        <f>"3006"</f>
        <v>3006</v>
      </c>
      <c r="C237" s="4" t="s">
        <v>14</v>
      </c>
      <c r="D237" s="4"/>
    </row>
    <row r="238" customHeight="1" spans="1:4">
      <c r="A238" s="4" t="str">
        <f>"闪一航"</f>
        <v>闪一航</v>
      </c>
      <c r="B238" s="4" t="str">
        <f>"3010"</f>
        <v>3010</v>
      </c>
      <c r="C238" s="4" t="s">
        <v>13</v>
      </c>
      <c r="D238" s="4"/>
    </row>
    <row r="239" customHeight="1" spans="1:4">
      <c r="A239" s="4" t="str">
        <f>"许孟杰"</f>
        <v>许孟杰</v>
      </c>
      <c r="B239" s="4" t="str">
        <f>"3007"</f>
        <v>3007</v>
      </c>
      <c r="C239" s="4" t="s">
        <v>17</v>
      </c>
      <c r="D239" s="4"/>
    </row>
    <row r="240" customHeight="1" spans="1:4">
      <c r="A240" s="4" t="str">
        <f>"付丽雅"</f>
        <v>付丽雅</v>
      </c>
      <c r="B240" s="4" t="str">
        <f>"3004"</f>
        <v>3004</v>
      </c>
      <c r="C240" s="4" t="s">
        <v>7</v>
      </c>
      <c r="D240" s="4"/>
    </row>
    <row r="241" customHeight="1" spans="1:4">
      <c r="A241" s="4" t="str">
        <f>"胡宁"</f>
        <v>胡宁</v>
      </c>
      <c r="B241" s="4" t="str">
        <f>"3003"</f>
        <v>3003</v>
      </c>
      <c r="C241" s="4" t="s">
        <v>11</v>
      </c>
      <c r="D241" s="4"/>
    </row>
    <row r="242" customHeight="1" spans="1:4">
      <c r="A242" s="4" t="str">
        <f>"马玉彬"</f>
        <v>马玉彬</v>
      </c>
      <c r="B242" s="4" t="str">
        <f>"3001"</f>
        <v>3001</v>
      </c>
      <c r="C242" s="4" t="s">
        <v>8</v>
      </c>
      <c r="D242" s="4"/>
    </row>
    <row r="243" customHeight="1" spans="1:4">
      <c r="A243" s="4" t="str">
        <f>"杜晨"</f>
        <v>杜晨</v>
      </c>
      <c r="B243" s="4" t="str">
        <f>"3001"</f>
        <v>3001</v>
      </c>
      <c r="C243" s="4" t="s">
        <v>8</v>
      </c>
      <c r="D243" s="4"/>
    </row>
    <row r="244" customHeight="1" spans="1:4">
      <c r="A244" s="4" t="str">
        <f>"全江涛"</f>
        <v>全江涛</v>
      </c>
      <c r="B244" s="4" t="str">
        <f>"3003"</f>
        <v>3003</v>
      </c>
      <c r="C244" s="4" t="s">
        <v>11</v>
      </c>
      <c r="D244" s="4"/>
    </row>
    <row r="245" customHeight="1" spans="1:4">
      <c r="A245" s="4" t="str">
        <f>"王远"</f>
        <v>王远</v>
      </c>
      <c r="B245" s="4" t="str">
        <f>"3005"</f>
        <v>3005</v>
      </c>
      <c r="C245" s="4" t="s">
        <v>6</v>
      </c>
      <c r="D245" s="4"/>
    </row>
    <row r="246" customHeight="1" spans="1:4">
      <c r="A246" s="4" t="str">
        <f>"王磊"</f>
        <v>王磊</v>
      </c>
      <c r="B246" s="4" t="str">
        <f>"3011"</f>
        <v>3011</v>
      </c>
      <c r="C246" s="4" t="s">
        <v>15</v>
      </c>
      <c r="D246" s="4"/>
    </row>
    <row r="247" customHeight="1" spans="1:4">
      <c r="A247" s="4" t="str">
        <f>"黄樊"</f>
        <v>黄樊</v>
      </c>
      <c r="B247" s="4" t="str">
        <f>"3012"</f>
        <v>3012</v>
      </c>
      <c r="C247" s="4" t="s">
        <v>9</v>
      </c>
      <c r="D247" s="4"/>
    </row>
    <row r="248" customHeight="1" spans="1:4">
      <c r="A248" s="4" t="str">
        <f>"陈家伟"</f>
        <v>陈家伟</v>
      </c>
      <c r="B248" s="4" t="str">
        <f>"3009"</f>
        <v>3009</v>
      </c>
      <c r="C248" s="4" t="s">
        <v>20</v>
      </c>
      <c r="D248" s="4"/>
    </row>
    <row r="249" customHeight="1" spans="1:4">
      <c r="A249" s="4" t="str">
        <f>"周嘉欣"</f>
        <v>周嘉欣</v>
      </c>
      <c r="B249" s="4" t="str">
        <f>"3010"</f>
        <v>3010</v>
      </c>
      <c r="C249" s="4" t="s">
        <v>13</v>
      </c>
      <c r="D249" s="4"/>
    </row>
    <row r="250" customHeight="1" spans="1:4">
      <c r="A250" s="4" t="str">
        <f>"王菁"</f>
        <v>王菁</v>
      </c>
      <c r="B250" s="4" t="str">
        <f>"3005"</f>
        <v>3005</v>
      </c>
      <c r="C250" s="4" t="s">
        <v>6</v>
      </c>
      <c r="D250" s="4"/>
    </row>
    <row r="251" customHeight="1" spans="1:4">
      <c r="A251" s="4" t="str">
        <f>"梁欢"</f>
        <v>梁欢</v>
      </c>
      <c r="B251" s="4" t="str">
        <f>"3003"</f>
        <v>3003</v>
      </c>
      <c r="C251" s="4" t="s">
        <v>11</v>
      </c>
      <c r="D251" s="4"/>
    </row>
    <row r="252" customHeight="1" spans="1:4">
      <c r="A252" s="4" t="str">
        <f>"范音龙"</f>
        <v>范音龙</v>
      </c>
      <c r="B252" s="4" t="str">
        <f>"3001"</f>
        <v>3001</v>
      </c>
      <c r="C252" s="4" t="s">
        <v>8</v>
      </c>
      <c r="D252" s="4"/>
    </row>
    <row r="253" customHeight="1" spans="1:4">
      <c r="A253" s="4" t="str">
        <f>"魏炎宾"</f>
        <v>魏炎宾</v>
      </c>
      <c r="B253" s="4" t="str">
        <f>"3009"</f>
        <v>3009</v>
      </c>
      <c r="C253" s="4" t="s">
        <v>20</v>
      </c>
      <c r="D253" s="4"/>
    </row>
    <row r="254" customHeight="1" spans="1:4">
      <c r="A254" s="4" t="str">
        <f>"杜书千"</f>
        <v>杜书千</v>
      </c>
      <c r="B254" s="4" t="str">
        <f>"3002"</f>
        <v>3002</v>
      </c>
      <c r="C254" s="4" t="s">
        <v>10</v>
      </c>
      <c r="D254" s="4"/>
    </row>
    <row r="255" customHeight="1" spans="1:4">
      <c r="A255" s="4" t="str">
        <f>"李军文"</f>
        <v>李军文</v>
      </c>
      <c r="B255" s="4" t="str">
        <f>"3013"</f>
        <v>3013</v>
      </c>
      <c r="C255" s="4" t="s">
        <v>12</v>
      </c>
      <c r="D255" s="4"/>
    </row>
    <row r="256" customHeight="1" spans="1:4">
      <c r="A256" s="4" t="str">
        <f>"骆帅"</f>
        <v>骆帅</v>
      </c>
      <c r="B256" s="4" t="str">
        <f>"3015"</f>
        <v>3015</v>
      </c>
      <c r="C256" s="4" t="s">
        <v>16</v>
      </c>
      <c r="D256" s="4"/>
    </row>
    <row r="257" customHeight="1" spans="1:4">
      <c r="A257" s="4" t="str">
        <f>"张云冰"</f>
        <v>张云冰</v>
      </c>
      <c r="B257" s="4" t="str">
        <f>"3001"</f>
        <v>3001</v>
      </c>
      <c r="C257" s="4" t="s">
        <v>8</v>
      </c>
      <c r="D257" s="4"/>
    </row>
    <row r="258" customHeight="1" spans="1:4">
      <c r="A258" s="4" t="str">
        <f>"李旭阳"</f>
        <v>李旭阳</v>
      </c>
      <c r="B258" s="4" t="str">
        <f>"3010"</f>
        <v>3010</v>
      </c>
      <c r="C258" s="4" t="s">
        <v>13</v>
      </c>
      <c r="D258" s="4"/>
    </row>
    <row r="259" customHeight="1" spans="1:4">
      <c r="A259" s="4" t="str">
        <f>"张山领"</f>
        <v>张山领</v>
      </c>
      <c r="B259" s="4" t="str">
        <f>"3007"</f>
        <v>3007</v>
      </c>
      <c r="C259" s="4" t="s">
        <v>17</v>
      </c>
      <c r="D259" s="4"/>
    </row>
    <row r="260" customHeight="1" spans="1:4">
      <c r="A260" s="4" t="str">
        <f>"赵诗言"</f>
        <v>赵诗言</v>
      </c>
      <c r="B260" s="4" t="str">
        <f>"3003"</f>
        <v>3003</v>
      </c>
      <c r="C260" s="4" t="s">
        <v>11</v>
      </c>
      <c r="D260" s="4"/>
    </row>
    <row r="261" customHeight="1" spans="1:4">
      <c r="A261" s="4" t="str">
        <f>"郭航"</f>
        <v>郭航</v>
      </c>
      <c r="B261" s="4" t="str">
        <f>"3011"</f>
        <v>3011</v>
      </c>
      <c r="C261" s="4" t="s">
        <v>15</v>
      </c>
      <c r="D261" s="4"/>
    </row>
    <row r="262" customHeight="1" spans="1:4">
      <c r="A262" s="4" t="str">
        <f>"尹雪莉"</f>
        <v>尹雪莉</v>
      </c>
      <c r="B262" s="4" t="str">
        <f>"3007"</f>
        <v>3007</v>
      </c>
      <c r="C262" s="4" t="s">
        <v>17</v>
      </c>
      <c r="D262" s="4"/>
    </row>
    <row r="263" customHeight="1" spans="1:4">
      <c r="A263" s="4" t="str">
        <f>"时武争"</f>
        <v>时武争</v>
      </c>
      <c r="B263" s="4" t="str">
        <f>"3002"</f>
        <v>3002</v>
      </c>
      <c r="C263" s="4" t="s">
        <v>10</v>
      </c>
      <c r="D263" s="4"/>
    </row>
    <row r="264" customHeight="1" spans="1:4">
      <c r="A264" s="4" t="str">
        <f>"钱遗柯"</f>
        <v>钱遗柯</v>
      </c>
      <c r="B264" s="4" t="str">
        <f>"3015"</f>
        <v>3015</v>
      </c>
      <c r="C264" s="4" t="s">
        <v>16</v>
      </c>
      <c r="D264" s="4"/>
    </row>
    <row r="265" customHeight="1" spans="1:4">
      <c r="A265" s="4" t="str">
        <f>"王洋"</f>
        <v>王洋</v>
      </c>
      <c r="B265" s="4" t="str">
        <f>"3001"</f>
        <v>3001</v>
      </c>
      <c r="C265" s="4" t="s">
        <v>8</v>
      </c>
      <c r="D265" s="4"/>
    </row>
    <row r="266" customHeight="1" spans="1:4">
      <c r="A266" s="4" t="str">
        <f>"王霖"</f>
        <v>王霖</v>
      </c>
      <c r="B266" s="4" t="str">
        <f>"3003"</f>
        <v>3003</v>
      </c>
      <c r="C266" s="4" t="s">
        <v>11</v>
      </c>
      <c r="D266" s="4"/>
    </row>
    <row r="267" customHeight="1" spans="1:4">
      <c r="A267" s="4" t="str">
        <f>"惠滋生"</f>
        <v>惠滋生</v>
      </c>
      <c r="B267" s="4" t="str">
        <f>"3015"</f>
        <v>3015</v>
      </c>
      <c r="C267" s="4" t="s">
        <v>16</v>
      </c>
      <c r="D267" s="4"/>
    </row>
    <row r="268" customHeight="1" spans="1:4">
      <c r="A268" s="4" t="str">
        <f>"赵宁"</f>
        <v>赵宁</v>
      </c>
      <c r="B268" s="4" t="str">
        <f>"3012"</f>
        <v>3012</v>
      </c>
      <c r="C268" s="4" t="s">
        <v>9</v>
      </c>
      <c r="D268" s="4"/>
    </row>
    <row r="269" customHeight="1" spans="1:4">
      <c r="A269" s="4" t="str">
        <f>"董召悦"</f>
        <v>董召悦</v>
      </c>
      <c r="B269" s="4" t="str">
        <f>"3003"</f>
        <v>3003</v>
      </c>
      <c r="C269" s="4" t="s">
        <v>11</v>
      </c>
      <c r="D269" s="4"/>
    </row>
    <row r="270" customHeight="1" spans="1:4">
      <c r="A270" s="4" t="str">
        <f>"张琳琳"</f>
        <v>张琳琳</v>
      </c>
      <c r="B270" s="4" t="str">
        <f>"3007"</f>
        <v>3007</v>
      </c>
      <c r="C270" s="4" t="s">
        <v>17</v>
      </c>
      <c r="D270" s="4"/>
    </row>
    <row r="271" customHeight="1" spans="1:4">
      <c r="A271" s="4" t="str">
        <f>"邓特"</f>
        <v>邓特</v>
      </c>
      <c r="B271" s="4" t="str">
        <f>"3007"</f>
        <v>3007</v>
      </c>
      <c r="C271" s="4" t="s">
        <v>17</v>
      </c>
      <c r="D271" s="4"/>
    </row>
    <row r="272" customHeight="1" spans="1:4">
      <c r="A272" s="4" t="str">
        <f>"刘菁菁"</f>
        <v>刘菁菁</v>
      </c>
      <c r="B272" s="4" t="str">
        <f>"3014"</f>
        <v>3014</v>
      </c>
      <c r="C272" s="4" t="s">
        <v>18</v>
      </c>
      <c r="D272" s="4"/>
    </row>
    <row r="273" customHeight="1" spans="1:4">
      <c r="A273" s="4" t="str">
        <f>"张镕立"</f>
        <v>张镕立</v>
      </c>
      <c r="B273" s="4" t="str">
        <f>"3004"</f>
        <v>3004</v>
      </c>
      <c r="C273" s="4" t="s">
        <v>7</v>
      </c>
      <c r="D273" s="4"/>
    </row>
    <row r="274" customHeight="1" spans="1:4">
      <c r="A274" s="4" t="str">
        <f>"包正琳"</f>
        <v>包正琳</v>
      </c>
      <c r="B274" s="4" t="str">
        <f>"3009"</f>
        <v>3009</v>
      </c>
      <c r="C274" s="4" t="s">
        <v>20</v>
      </c>
      <c r="D274" s="4"/>
    </row>
    <row r="275" customHeight="1" spans="1:4">
      <c r="A275" s="4" t="str">
        <f>"于雪"</f>
        <v>于雪</v>
      </c>
      <c r="B275" s="4" t="str">
        <f>"3013"</f>
        <v>3013</v>
      </c>
      <c r="C275" s="4" t="s">
        <v>12</v>
      </c>
      <c r="D275" s="4"/>
    </row>
    <row r="276" customHeight="1" spans="1:4">
      <c r="A276" s="4" t="str">
        <f>"叶成"</f>
        <v>叶成</v>
      </c>
      <c r="B276" s="4" t="str">
        <f>"3007"</f>
        <v>3007</v>
      </c>
      <c r="C276" s="4" t="s">
        <v>17</v>
      </c>
      <c r="D276" s="4"/>
    </row>
    <row r="277" customHeight="1" spans="1:4">
      <c r="A277" s="4" t="str">
        <f>"周罕硕"</f>
        <v>周罕硕</v>
      </c>
      <c r="B277" s="4" t="str">
        <f>"3001"</f>
        <v>3001</v>
      </c>
      <c r="C277" s="4" t="s">
        <v>8</v>
      </c>
      <c r="D277" s="4"/>
    </row>
    <row r="278" customHeight="1" spans="1:4">
      <c r="A278" s="4" t="str">
        <f>"李瑞莉"</f>
        <v>李瑞莉</v>
      </c>
      <c r="B278" s="4" t="str">
        <f>"3012"</f>
        <v>3012</v>
      </c>
      <c r="C278" s="4" t="s">
        <v>9</v>
      </c>
      <c r="D278" s="4"/>
    </row>
    <row r="279" customHeight="1" spans="1:4">
      <c r="A279" s="4" t="str">
        <f>"程凯"</f>
        <v>程凯</v>
      </c>
      <c r="B279" s="4" t="str">
        <f>"3012"</f>
        <v>3012</v>
      </c>
      <c r="C279" s="4" t="s">
        <v>9</v>
      </c>
      <c r="D279" s="4"/>
    </row>
    <row r="280" customHeight="1" spans="1:4">
      <c r="A280" s="4" t="str">
        <f>"李威"</f>
        <v>李威</v>
      </c>
      <c r="B280" s="4" t="str">
        <f>"3003"</f>
        <v>3003</v>
      </c>
      <c r="C280" s="4" t="s">
        <v>11</v>
      </c>
      <c r="D280" s="4"/>
    </row>
    <row r="281" customHeight="1" spans="1:4">
      <c r="A281" s="4" t="str">
        <f>"杜闻哲"</f>
        <v>杜闻哲</v>
      </c>
      <c r="B281" s="4" t="str">
        <f t="shared" ref="B281:B285" si="9">"3007"</f>
        <v>3007</v>
      </c>
      <c r="C281" s="4" t="s">
        <v>17</v>
      </c>
      <c r="D281" s="4"/>
    </row>
    <row r="282" customHeight="1" spans="1:4">
      <c r="A282" s="4" t="str">
        <f>"徐莹"</f>
        <v>徐莹</v>
      </c>
      <c r="B282" s="4" t="str">
        <f t="shared" si="9"/>
        <v>3007</v>
      </c>
      <c r="C282" s="4" t="s">
        <v>17</v>
      </c>
      <c r="D282" s="4"/>
    </row>
    <row r="283" customHeight="1" spans="1:4">
      <c r="A283" s="4" t="str">
        <f>"司晓雅"</f>
        <v>司晓雅</v>
      </c>
      <c r="B283" s="4" t="str">
        <f>"3013"</f>
        <v>3013</v>
      </c>
      <c r="C283" s="4" t="s">
        <v>12</v>
      </c>
      <c r="D283" s="4"/>
    </row>
    <row r="284" customHeight="1" spans="1:4">
      <c r="A284" s="4" t="str">
        <f>"魏煜明"</f>
        <v>魏煜明</v>
      </c>
      <c r="B284" s="4" t="str">
        <f t="shared" si="9"/>
        <v>3007</v>
      </c>
      <c r="C284" s="4" t="s">
        <v>17</v>
      </c>
      <c r="D284" s="4"/>
    </row>
    <row r="285" customHeight="1" spans="1:4">
      <c r="A285" s="4" t="str">
        <f>"张佳栋"</f>
        <v>张佳栋</v>
      </c>
      <c r="B285" s="4" t="str">
        <f t="shared" si="9"/>
        <v>3007</v>
      </c>
      <c r="C285" s="4" t="s">
        <v>17</v>
      </c>
      <c r="D285" s="4"/>
    </row>
    <row r="286" customHeight="1" spans="1:4">
      <c r="A286" s="4" t="str">
        <f>"赵阳"</f>
        <v>赵阳</v>
      </c>
      <c r="B286" s="4" t="str">
        <f>"3014"</f>
        <v>3014</v>
      </c>
      <c r="C286" s="4" t="s">
        <v>18</v>
      </c>
      <c r="D286" s="4"/>
    </row>
    <row r="287" customHeight="1" spans="1:4">
      <c r="A287" s="4" t="str">
        <f>"范鹏飞"</f>
        <v>范鹏飞</v>
      </c>
      <c r="B287" s="4" t="str">
        <f>"3013"</f>
        <v>3013</v>
      </c>
      <c r="C287" s="4" t="s">
        <v>12</v>
      </c>
      <c r="D287" s="4"/>
    </row>
    <row r="288" customHeight="1" spans="1:4">
      <c r="A288" s="4" t="str">
        <f>"李楠"</f>
        <v>李楠</v>
      </c>
      <c r="B288" s="4" t="str">
        <f>"3009"</f>
        <v>3009</v>
      </c>
      <c r="C288" s="4" t="s">
        <v>20</v>
      </c>
      <c r="D288" s="4"/>
    </row>
    <row r="289" customHeight="1" spans="1:4">
      <c r="A289" s="4" t="str">
        <f>"王进"</f>
        <v>王进</v>
      </c>
      <c r="B289" s="4" t="str">
        <f>"3007"</f>
        <v>3007</v>
      </c>
      <c r="C289" s="4" t="s">
        <v>17</v>
      </c>
      <c r="D289" s="4"/>
    </row>
    <row r="290" customHeight="1" spans="1:4">
      <c r="A290" s="4" t="str">
        <f>"付恩泽"</f>
        <v>付恩泽</v>
      </c>
      <c r="B290" s="4" t="str">
        <f>"3006"</f>
        <v>3006</v>
      </c>
      <c r="C290" s="4" t="s">
        <v>14</v>
      </c>
      <c r="D290" s="4"/>
    </row>
    <row r="291" customHeight="1" spans="1:4">
      <c r="A291" s="4" t="str">
        <f>"李希伟"</f>
        <v>李希伟</v>
      </c>
      <c r="B291" s="4" t="str">
        <f>"3002"</f>
        <v>3002</v>
      </c>
      <c r="C291" s="4" t="s">
        <v>10</v>
      </c>
      <c r="D291" s="4"/>
    </row>
    <row r="292" customHeight="1" spans="1:4">
      <c r="A292" s="4" t="str">
        <f>"韩娟"</f>
        <v>韩娟</v>
      </c>
      <c r="B292" s="4" t="str">
        <f>"3013"</f>
        <v>3013</v>
      </c>
      <c r="C292" s="4" t="s">
        <v>12</v>
      </c>
      <c r="D292" s="4"/>
    </row>
    <row r="293" customHeight="1" spans="1:4">
      <c r="A293" s="4" t="str">
        <f>"张婵"</f>
        <v>张婵</v>
      </c>
      <c r="B293" s="4" t="str">
        <f>"3014"</f>
        <v>3014</v>
      </c>
      <c r="C293" s="4" t="s">
        <v>18</v>
      </c>
      <c r="D293" s="4"/>
    </row>
    <row r="294" customHeight="1" spans="1:4">
      <c r="A294" s="4" t="str">
        <f>"陈亚平"</f>
        <v>陈亚平</v>
      </c>
      <c r="B294" s="4" t="str">
        <f>"3001"</f>
        <v>3001</v>
      </c>
      <c r="C294" s="4" t="s">
        <v>8</v>
      </c>
      <c r="D294" s="4"/>
    </row>
    <row r="295" customHeight="1" spans="1:4">
      <c r="A295" s="4" t="str">
        <f>"卢博文"</f>
        <v>卢博文</v>
      </c>
      <c r="B295" s="4" t="str">
        <f>"3001"</f>
        <v>3001</v>
      </c>
      <c r="C295" s="4" t="s">
        <v>8</v>
      </c>
      <c r="D295" s="4"/>
    </row>
    <row r="296" customHeight="1" spans="1:4">
      <c r="A296" s="4" t="str">
        <f>"陈卓"</f>
        <v>陈卓</v>
      </c>
      <c r="B296" s="4" t="str">
        <f>"3007"</f>
        <v>3007</v>
      </c>
      <c r="C296" s="4" t="s">
        <v>17</v>
      </c>
      <c r="D296" s="4"/>
    </row>
    <row r="297" customHeight="1" spans="1:4">
      <c r="A297" s="4" t="str">
        <f>"陈飒"</f>
        <v>陈飒</v>
      </c>
      <c r="B297" s="4" t="str">
        <f>"3010"</f>
        <v>3010</v>
      </c>
      <c r="C297" s="4" t="s">
        <v>13</v>
      </c>
      <c r="D297" s="4"/>
    </row>
    <row r="298" customHeight="1" spans="1:4">
      <c r="A298" s="4" t="str">
        <f>"申恒雨"</f>
        <v>申恒雨</v>
      </c>
      <c r="B298" s="4" t="str">
        <f>"3002"</f>
        <v>3002</v>
      </c>
      <c r="C298" s="4" t="s">
        <v>10</v>
      </c>
      <c r="D298" s="4"/>
    </row>
    <row r="299" customHeight="1" spans="1:4">
      <c r="A299" s="4" t="str">
        <f>"袁琳琳"</f>
        <v>袁琳琳</v>
      </c>
      <c r="B299" s="4" t="str">
        <f>"3014"</f>
        <v>3014</v>
      </c>
      <c r="C299" s="4" t="s">
        <v>18</v>
      </c>
      <c r="D299" s="4"/>
    </row>
    <row r="300" customHeight="1" spans="1:4">
      <c r="A300" s="4" t="str">
        <f>"刘源"</f>
        <v>刘源</v>
      </c>
      <c r="B300" s="4" t="str">
        <f>"3006"</f>
        <v>3006</v>
      </c>
      <c r="C300" s="4" t="s">
        <v>14</v>
      </c>
      <c r="D300" s="4"/>
    </row>
    <row r="301" customHeight="1" spans="1:4">
      <c r="A301" s="4" t="str">
        <f>"李思维"</f>
        <v>李思维</v>
      </c>
      <c r="B301" s="4" t="str">
        <f>"3003"</f>
        <v>3003</v>
      </c>
      <c r="C301" s="4" t="s">
        <v>11</v>
      </c>
      <c r="D301" s="4"/>
    </row>
    <row r="302" customHeight="1" spans="1:4">
      <c r="A302" s="4" t="str">
        <f>"张君"</f>
        <v>张君</v>
      </c>
      <c r="B302" s="4" t="str">
        <f>"3001"</f>
        <v>3001</v>
      </c>
      <c r="C302" s="4" t="s">
        <v>8</v>
      </c>
      <c r="D302" s="4"/>
    </row>
    <row r="303" customHeight="1" spans="1:4">
      <c r="A303" s="4" t="str">
        <f>"陈刚"</f>
        <v>陈刚</v>
      </c>
      <c r="B303" s="4" t="str">
        <f>"3003"</f>
        <v>3003</v>
      </c>
      <c r="C303" s="4" t="s">
        <v>11</v>
      </c>
      <c r="D303" s="4"/>
    </row>
    <row r="304" customHeight="1" spans="1:4">
      <c r="A304" s="4" t="str">
        <f>"孙超"</f>
        <v>孙超</v>
      </c>
      <c r="B304" s="4" t="str">
        <f>"3012"</f>
        <v>3012</v>
      </c>
      <c r="C304" s="4" t="s">
        <v>9</v>
      </c>
      <c r="D304" s="4"/>
    </row>
    <row r="305" customHeight="1" spans="1:4">
      <c r="A305" s="4" t="str">
        <f>"张刚"</f>
        <v>张刚</v>
      </c>
      <c r="B305" s="4" t="str">
        <f>"3005"</f>
        <v>3005</v>
      </c>
      <c r="C305" s="4" t="s">
        <v>6</v>
      </c>
      <c r="D305" s="4"/>
    </row>
    <row r="306" customHeight="1" spans="1:4">
      <c r="A306" s="4" t="str">
        <f>"赵秀贤"</f>
        <v>赵秀贤</v>
      </c>
      <c r="B306" s="4" t="str">
        <f>"3001"</f>
        <v>3001</v>
      </c>
      <c r="C306" s="4" t="s">
        <v>8</v>
      </c>
      <c r="D306" s="4"/>
    </row>
    <row r="307" customHeight="1" spans="1:4">
      <c r="A307" s="4" t="str">
        <f>"宋慧"</f>
        <v>宋慧</v>
      </c>
      <c r="B307" s="4" t="str">
        <f>"3004"</f>
        <v>3004</v>
      </c>
      <c r="C307" s="4" t="s">
        <v>7</v>
      </c>
      <c r="D307" s="4"/>
    </row>
    <row r="308" customHeight="1" spans="1:4">
      <c r="A308" s="4" t="str">
        <f>"周英杰"</f>
        <v>周英杰</v>
      </c>
      <c r="B308" s="4" t="str">
        <f>"3004"</f>
        <v>3004</v>
      </c>
      <c r="C308" s="4" t="s">
        <v>7</v>
      </c>
      <c r="D308" s="4"/>
    </row>
    <row r="309" customHeight="1" spans="1:4">
      <c r="A309" s="4" t="str">
        <f>"王宛秋"</f>
        <v>王宛秋</v>
      </c>
      <c r="B309" s="4" t="str">
        <f>"3001"</f>
        <v>3001</v>
      </c>
      <c r="C309" s="4" t="s">
        <v>8</v>
      </c>
      <c r="D309" s="4"/>
    </row>
    <row r="310" customHeight="1" spans="1:4">
      <c r="A310" s="4" t="str">
        <f>"李慧鑫"</f>
        <v>李慧鑫</v>
      </c>
      <c r="B310" s="4" t="str">
        <f t="shared" ref="B310:B314" si="10">"3005"</f>
        <v>3005</v>
      </c>
      <c r="C310" s="4" t="s">
        <v>6</v>
      </c>
      <c r="D310" s="4"/>
    </row>
    <row r="311" customHeight="1" spans="1:4">
      <c r="A311" s="4" t="str">
        <f>"王鑫"</f>
        <v>王鑫</v>
      </c>
      <c r="B311" s="4" t="str">
        <f t="shared" si="10"/>
        <v>3005</v>
      </c>
      <c r="C311" s="4" t="s">
        <v>6</v>
      </c>
      <c r="D311" s="4"/>
    </row>
    <row r="312" customHeight="1" spans="1:4">
      <c r="A312" s="4" t="str">
        <f>"余路路"</f>
        <v>余路路</v>
      </c>
      <c r="B312" s="4" t="str">
        <f>"3006"</f>
        <v>3006</v>
      </c>
      <c r="C312" s="4" t="s">
        <v>14</v>
      </c>
      <c r="D312" s="4"/>
    </row>
    <row r="313" customHeight="1" spans="1:4">
      <c r="A313" s="4" t="str">
        <f>"刘帼"</f>
        <v>刘帼</v>
      </c>
      <c r="B313" s="4" t="str">
        <f>"3015"</f>
        <v>3015</v>
      </c>
      <c r="C313" s="4" t="s">
        <v>16</v>
      </c>
      <c r="D313" s="4"/>
    </row>
    <row r="314" customHeight="1" spans="1:4">
      <c r="A314" s="4" t="str">
        <f>"齐家乐"</f>
        <v>齐家乐</v>
      </c>
      <c r="B314" s="4" t="str">
        <f t="shared" si="10"/>
        <v>3005</v>
      </c>
      <c r="C314" s="4" t="s">
        <v>6</v>
      </c>
      <c r="D314" s="4"/>
    </row>
    <row r="315" customHeight="1" spans="1:4">
      <c r="A315" s="4" t="str">
        <f>"白冰音"</f>
        <v>白冰音</v>
      </c>
      <c r="B315" s="4" t="str">
        <f>"3004"</f>
        <v>3004</v>
      </c>
      <c r="C315" s="4" t="s">
        <v>7</v>
      </c>
      <c r="D315" s="4"/>
    </row>
    <row r="316" customHeight="1" spans="1:4">
      <c r="A316" s="4" t="str">
        <f>"石龙逸"</f>
        <v>石龙逸</v>
      </c>
      <c r="B316" s="4" t="str">
        <f>"3014"</f>
        <v>3014</v>
      </c>
      <c r="C316" s="4" t="s">
        <v>18</v>
      </c>
      <c r="D316" s="4"/>
    </row>
    <row r="317" customHeight="1" spans="1:4">
      <c r="A317" s="4" t="str">
        <f>"于硕"</f>
        <v>于硕</v>
      </c>
      <c r="B317" s="4" t="str">
        <f>"3004"</f>
        <v>3004</v>
      </c>
      <c r="C317" s="4" t="s">
        <v>7</v>
      </c>
      <c r="D317" s="4"/>
    </row>
    <row r="318" customHeight="1" spans="1:4">
      <c r="A318" s="4" t="str">
        <f>"于子航"</f>
        <v>于子航</v>
      </c>
      <c r="B318" s="4" t="str">
        <f>"3006"</f>
        <v>3006</v>
      </c>
      <c r="C318" s="4" t="s">
        <v>14</v>
      </c>
      <c r="D318" s="4"/>
    </row>
    <row r="319" customHeight="1" spans="1:4">
      <c r="A319" s="4" t="str">
        <f>"张帅"</f>
        <v>张帅</v>
      </c>
      <c r="B319" s="4" t="str">
        <f>"3012"</f>
        <v>3012</v>
      </c>
      <c r="C319" s="4" t="s">
        <v>9</v>
      </c>
      <c r="D319" s="4"/>
    </row>
    <row r="320" customHeight="1" spans="1:4">
      <c r="A320" s="4" t="str">
        <f>"祝鹤"</f>
        <v>祝鹤</v>
      </c>
      <c r="B320" s="4" t="str">
        <f>"3001"</f>
        <v>3001</v>
      </c>
      <c r="C320" s="4" t="s">
        <v>8</v>
      </c>
      <c r="D320" s="4"/>
    </row>
    <row r="321" customHeight="1" spans="1:4">
      <c r="A321" s="4" t="str">
        <f>"王轩"</f>
        <v>王轩</v>
      </c>
      <c r="B321" s="4" t="str">
        <f>"3013"</f>
        <v>3013</v>
      </c>
      <c r="C321" s="4" t="s">
        <v>12</v>
      </c>
      <c r="D321" s="4"/>
    </row>
    <row r="322" customHeight="1" spans="1:4">
      <c r="A322" s="4" t="str">
        <f>"吕佳琳"</f>
        <v>吕佳琳</v>
      </c>
      <c r="B322" s="4" t="str">
        <f>"3001"</f>
        <v>3001</v>
      </c>
      <c r="C322" s="4" t="s">
        <v>8</v>
      </c>
      <c r="D322" s="4"/>
    </row>
    <row r="323" customHeight="1" spans="1:4">
      <c r="A323" s="4" t="str">
        <f>"何海洋"</f>
        <v>何海洋</v>
      </c>
      <c r="B323" s="4" t="str">
        <f>"3005"</f>
        <v>3005</v>
      </c>
      <c r="C323" s="4" t="s">
        <v>6</v>
      </c>
      <c r="D323" s="4"/>
    </row>
    <row r="324" customHeight="1" spans="1:4">
      <c r="A324" s="4" t="str">
        <f>"刘毅"</f>
        <v>刘毅</v>
      </c>
      <c r="B324" s="4" t="str">
        <f>"3011"</f>
        <v>3011</v>
      </c>
      <c r="C324" s="4" t="s">
        <v>15</v>
      </c>
      <c r="D324" s="4"/>
    </row>
    <row r="325" customHeight="1" spans="1:4">
      <c r="A325" s="4" t="str">
        <f>"韩鹏炜"</f>
        <v>韩鹏炜</v>
      </c>
      <c r="B325" s="4" t="str">
        <f t="shared" ref="B325:B328" si="11">"3004"</f>
        <v>3004</v>
      </c>
      <c r="C325" s="4" t="s">
        <v>7</v>
      </c>
      <c r="D325" s="4"/>
    </row>
    <row r="326" customHeight="1" spans="1:4">
      <c r="A326" s="4" t="str">
        <f>"王文豪"</f>
        <v>王文豪</v>
      </c>
      <c r="B326" s="4" t="str">
        <f>"3002"</f>
        <v>3002</v>
      </c>
      <c r="C326" s="4" t="s">
        <v>10</v>
      </c>
      <c r="D326" s="4"/>
    </row>
    <row r="327" customHeight="1" spans="1:4">
      <c r="A327" s="4" t="str">
        <f>"邸翼龙"</f>
        <v>邸翼龙</v>
      </c>
      <c r="B327" s="4" t="str">
        <f t="shared" si="11"/>
        <v>3004</v>
      </c>
      <c r="C327" s="4" t="s">
        <v>7</v>
      </c>
      <c r="D327" s="4"/>
    </row>
    <row r="328" customHeight="1" spans="1:4">
      <c r="A328" s="4" t="str">
        <f>"乔佩瑶"</f>
        <v>乔佩瑶</v>
      </c>
      <c r="B328" s="4" t="str">
        <f t="shared" si="11"/>
        <v>3004</v>
      </c>
      <c r="C328" s="4" t="s">
        <v>7</v>
      </c>
      <c r="D328" s="4"/>
    </row>
    <row r="329" customHeight="1" spans="1:4">
      <c r="A329" s="4" t="str">
        <f>"焦迪"</f>
        <v>焦迪</v>
      </c>
      <c r="B329" s="4" t="str">
        <f>"3006"</f>
        <v>3006</v>
      </c>
      <c r="C329" s="4" t="s">
        <v>14</v>
      </c>
      <c r="D329" s="4"/>
    </row>
    <row r="330" customHeight="1" spans="1:4">
      <c r="A330" s="4" t="str">
        <f>"李思沅"</f>
        <v>李思沅</v>
      </c>
      <c r="B330" s="4" t="str">
        <f>"3002"</f>
        <v>3002</v>
      </c>
      <c r="C330" s="4" t="s">
        <v>10</v>
      </c>
      <c r="D330" s="4"/>
    </row>
    <row r="331" customHeight="1" spans="1:4">
      <c r="A331" s="4" t="str">
        <f>"徐思"</f>
        <v>徐思</v>
      </c>
      <c r="B331" s="4" t="str">
        <f>"3015"</f>
        <v>3015</v>
      </c>
      <c r="C331" s="4" t="s">
        <v>16</v>
      </c>
      <c r="D331" s="4"/>
    </row>
    <row r="332" customHeight="1" spans="1:4">
      <c r="A332" s="4" t="str">
        <f>"何媛媛"</f>
        <v>何媛媛</v>
      </c>
      <c r="B332" s="4" t="str">
        <f>"3015"</f>
        <v>3015</v>
      </c>
      <c r="C332" s="4" t="s">
        <v>16</v>
      </c>
      <c r="D332" s="4"/>
    </row>
    <row r="333" customHeight="1" spans="1:4">
      <c r="A333" s="4" t="str">
        <f>"李晓阳"</f>
        <v>李晓阳</v>
      </c>
      <c r="B333" s="4" t="str">
        <f>"3012"</f>
        <v>3012</v>
      </c>
      <c r="C333" s="4" t="s">
        <v>9</v>
      </c>
      <c r="D333" s="4"/>
    </row>
    <row r="334" customHeight="1" spans="1:4">
      <c r="A334" s="4" t="str">
        <f>"贾菁月"</f>
        <v>贾菁月</v>
      </c>
      <c r="B334" s="4" t="str">
        <f>"3010"</f>
        <v>3010</v>
      </c>
      <c r="C334" s="4" t="s">
        <v>13</v>
      </c>
      <c r="D334" s="4"/>
    </row>
    <row r="335" customHeight="1" spans="1:4">
      <c r="A335" s="4" t="str">
        <f>"张良"</f>
        <v>张良</v>
      </c>
      <c r="B335" s="4" t="str">
        <f>"3011"</f>
        <v>3011</v>
      </c>
      <c r="C335" s="4" t="s">
        <v>15</v>
      </c>
      <c r="D335" s="4"/>
    </row>
    <row r="336" customHeight="1" spans="1:4">
      <c r="A336" s="4" t="str">
        <f>"朱沛瑶"</f>
        <v>朱沛瑶</v>
      </c>
      <c r="B336" s="4" t="str">
        <f>"3014"</f>
        <v>3014</v>
      </c>
      <c r="C336" s="4" t="s">
        <v>18</v>
      </c>
      <c r="D336" s="4"/>
    </row>
    <row r="337" customHeight="1" spans="1:4">
      <c r="A337" s="4" t="str">
        <f>"李欣"</f>
        <v>李欣</v>
      </c>
      <c r="B337" s="4" t="str">
        <f>"3011"</f>
        <v>3011</v>
      </c>
      <c r="C337" s="4" t="s">
        <v>15</v>
      </c>
      <c r="D337" s="4"/>
    </row>
    <row r="338" customHeight="1" spans="1:4">
      <c r="A338" s="4" t="str">
        <f>"周冰"</f>
        <v>周冰</v>
      </c>
      <c r="B338" s="4" t="str">
        <f>"3001"</f>
        <v>3001</v>
      </c>
      <c r="C338" s="4" t="s">
        <v>8</v>
      </c>
      <c r="D338" s="4"/>
    </row>
    <row r="339" customHeight="1" spans="1:4">
      <c r="A339" s="4" t="str">
        <f>"裴宗强"</f>
        <v>裴宗强</v>
      </c>
      <c r="B339" s="4" t="str">
        <f t="shared" ref="B339:B341" si="12">"3009"</f>
        <v>3009</v>
      </c>
      <c r="C339" s="4" t="s">
        <v>20</v>
      </c>
      <c r="D339" s="4"/>
    </row>
    <row r="340" customHeight="1" spans="1:4">
      <c r="A340" s="4" t="str">
        <f>"李创"</f>
        <v>李创</v>
      </c>
      <c r="B340" s="4" t="str">
        <f t="shared" si="12"/>
        <v>3009</v>
      </c>
      <c r="C340" s="4" t="s">
        <v>20</v>
      </c>
      <c r="D340" s="4"/>
    </row>
    <row r="341" customHeight="1" spans="1:4">
      <c r="A341" s="4" t="str">
        <f>"赵朴"</f>
        <v>赵朴</v>
      </c>
      <c r="B341" s="4" t="str">
        <f t="shared" si="12"/>
        <v>3009</v>
      </c>
      <c r="C341" s="4" t="s">
        <v>20</v>
      </c>
      <c r="D341" s="4"/>
    </row>
    <row r="342" customHeight="1" spans="1:4">
      <c r="A342" s="4" t="str">
        <f>"戈红媛"</f>
        <v>戈红媛</v>
      </c>
      <c r="B342" s="4" t="str">
        <f>"3003"</f>
        <v>3003</v>
      </c>
      <c r="C342" s="4" t="s">
        <v>11</v>
      </c>
      <c r="D342" s="4"/>
    </row>
    <row r="343" customHeight="1" spans="1:4">
      <c r="A343" s="4" t="str">
        <f>"程璐"</f>
        <v>程璐</v>
      </c>
      <c r="B343" s="4" t="str">
        <f>"3015"</f>
        <v>3015</v>
      </c>
      <c r="C343" s="4" t="s">
        <v>16</v>
      </c>
      <c r="D343" s="4"/>
    </row>
    <row r="344" customHeight="1" spans="1:4">
      <c r="A344" s="4" t="str">
        <f>"张生炜"</f>
        <v>张生炜</v>
      </c>
      <c r="B344" s="4" t="str">
        <f>"3010"</f>
        <v>3010</v>
      </c>
      <c r="C344" s="4" t="s">
        <v>13</v>
      </c>
      <c r="D344" s="4"/>
    </row>
    <row r="345" customHeight="1" spans="1:4">
      <c r="A345" s="4" t="str">
        <f>"徐冰"</f>
        <v>徐冰</v>
      </c>
      <c r="B345" s="4" t="str">
        <f>"3007"</f>
        <v>3007</v>
      </c>
      <c r="C345" s="4" t="s">
        <v>17</v>
      </c>
      <c r="D345" s="4"/>
    </row>
    <row r="346" customHeight="1" spans="1:4">
      <c r="A346" s="4" t="str">
        <f>"常朋宁"</f>
        <v>常朋宁</v>
      </c>
      <c r="B346" s="4" t="str">
        <f>"3001"</f>
        <v>3001</v>
      </c>
      <c r="C346" s="4" t="s">
        <v>8</v>
      </c>
      <c r="D346" s="4"/>
    </row>
    <row r="347" customHeight="1" spans="1:4">
      <c r="A347" s="4" t="str">
        <f>"卫帅"</f>
        <v>卫帅</v>
      </c>
      <c r="B347" s="4" t="str">
        <f>"3012"</f>
        <v>3012</v>
      </c>
      <c r="C347" s="4" t="s">
        <v>9</v>
      </c>
      <c r="D347" s="4"/>
    </row>
    <row r="348" customHeight="1" spans="1:4">
      <c r="A348" s="4" t="str">
        <f>"郭尚"</f>
        <v>郭尚</v>
      </c>
      <c r="B348" s="4" t="str">
        <f>"3001"</f>
        <v>3001</v>
      </c>
      <c r="C348" s="4" t="s">
        <v>8</v>
      </c>
      <c r="D348" s="4"/>
    </row>
    <row r="349" customHeight="1" spans="1:4">
      <c r="A349" s="4" t="str">
        <f>"李广盈"</f>
        <v>李广盈</v>
      </c>
      <c r="B349" s="4" t="str">
        <f>"3010"</f>
        <v>3010</v>
      </c>
      <c r="C349" s="4" t="s">
        <v>13</v>
      </c>
      <c r="D349" s="4"/>
    </row>
    <row r="350" customHeight="1" spans="1:4">
      <c r="A350" s="4" t="str">
        <f>"张启锋"</f>
        <v>张启锋</v>
      </c>
      <c r="B350" s="4" t="str">
        <f>"3009"</f>
        <v>3009</v>
      </c>
      <c r="C350" s="4" t="s">
        <v>20</v>
      </c>
      <c r="D350" s="4"/>
    </row>
    <row r="351" customHeight="1" spans="1:4">
      <c r="A351" s="4" t="str">
        <f>"薛迪"</f>
        <v>薛迪</v>
      </c>
      <c r="B351" s="4" t="str">
        <f>"3005"</f>
        <v>3005</v>
      </c>
      <c r="C351" s="4" t="s">
        <v>6</v>
      </c>
      <c r="D351" s="4"/>
    </row>
    <row r="352" customHeight="1" spans="1:4">
      <c r="A352" s="4" t="str">
        <f>"杨莹"</f>
        <v>杨莹</v>
      </c>
      <c r="B352" s="4" t="str">
        <f>"3005"</f>
        <v>3005</v>
      </c>
      <c r="C352" s="4" t="s">
        <v>6</v>
      </c>
      <c r="D352" s="4"/>
    </row>
    <row r="353" customHeight="1" spans="1:4">
      <c r="A353" s="4" t="str">
        <f>"程旭芳"</f>
        <v>程旭芳</v>
      </c>
      <c r="B353" s="4" t="str">
        <f>"3003"</f>
        <v>3003</v>
      </c>
      <c r="C353" s="4" t="s">
        <v>11</v>
      </c>
      <c r="D353" s="4"/>
    </row>
    <row r="354" customHeight="1" spans="1:4">
      <c r="A354" s="4" t="str">
        <f>"崔萌"</f>
        <v>崔萌</v>
      </c>
      <c r="B354" s="4" t="str">
        <f>"3015"</f>
        <v>3015</v>
      </c>
      <c r="C354" s="4" t="s">
        <v>16</v>
      </c>
      <c r="D354" s="4"/>
    </row>
    <row r="355" customHeight="1" spans="1:4">
      <c r="A355" s="4" t="str">
        <f>"王崇山"</f>
        <v>王崇山</v>
      </c>
      <c r="B355" s="4" t="str">
        <f>"3002"</f>
        <v>3002</v>
      </c>
      <c r="C355" s="4" t="s">
        <v>10</v>
      </c>
      <c r="D355" s="4"/>
    </row>
    <row r="356" customHeight="1" spans="1:4">
      <c r="A356" s="4" t="str">
        <f>"于剑"</f>
        <v>于剑</v>
      </c>
      <c r="B356" s="4" t="str">
        <f>"3012"</f>
        <v>3012</v>
      </c>
      <c r="C356" s="4" t="s">
        <v>9</v>
      </c>
      <c r="D356" s="4"/>
    </row>
    <row r="357" customHeight="1" spans="1:4">
      <c r="A357" s="4" t="str">
        <f>"赵科衡"</f>
        <v>赵科衡</v>
      </c>
      <c r="B357" s="4" t="str">
        <f>"3015"</f>
        <v>3015</v>
      </c>
      <c r="C357" s="4" t="s">
        <v>16</v>
      </c>
      <c r="D357" s="4"/>
    </row>
    <row r="358" customHeight="1" spans="1:4">
      <c r="A358" s="4" t="str">
        <f>"方辰嗣"</f>
        <v>方辰嗣</v>
      </c>
      <c r="B358" s="4" t="str">
        <f t="shared" ref="B358:B363" si="13">"3003"</f>
        <v>3003</v>
      </c>
      <c r="C358" s="4" t="s">
        <v>11</v>
      </c>
      <c r="D358" s="4"/>
    </row>
    <row r="359" customHeight="1" spans="1:4">
      <c r="A359" s="4" t="str">
        <f>"龚巧"</f>
        <v>龚巧</v>
      </c>
      <c r="B359" s="4" t="str">
        <f>"3011"</f>
        <v>3011</v>
      </c>
      <c r="C359" s="4" t="s">
        <v>15</v>
      </c>
      <c r="D359" s="4"/>
    </row>
    <row r="360" customHeight="1" spans="1:4">
      <c r="A360" s="4" t="str">
        <f>"张冰冰"</f>
        <v>张冰冰</v>
      </c>
      <c r="B360" s="4" t="str">
        <f t="shared" si="13"/>
        <v>3003</v>
      </c>
      <c r="C360" s="4" t="s">
        <v>11</v>
      </c>
      <c r="D360" s="4"/>
    </row>
    <row r="361" customHeight="1" spans="1:4">
      <c r="A361" s="4" t="str">
        <f>"杨志威"</f>
        <v>杨志威</v>
      </c>
      <c r="B361" s="4" t="str">
        <f>"3006"</f>
        <v>3006</v>
      </c>
      <c r="C361" s="4" t="s">
        <v>14</v>
      </c>
      <c r="D361" s="4"/>
    </row>
    <row r="362" customHeight="1" spans="1:4">
      <c r="A362" s="4" t="str">
        <f>"兰静雪"</f>
        <v>兰静雪</v>
      </c>
      <c r="B362" s="4" t="str">
        <f>"3005"</f>
        <v>3005</v>
      </c>
      <c r="C362" s="4" t="s">
        <v>6</v>
      </c>
      <c r="D362" s="4"/>
    </row>
    <row r="363" customHeight="1" spans="1:4">
      <c r="A363" s="4" t="str">
        <f>"李媛媛"</f>
        <v>李媛媛</v>
      </c>
      <c r="B363" s="4" t="str">
        <f t="shared" si="13"/>
        <v>3003</v>
      </c>
      <c r="C363" s="4" t="s">
        <v>11</v>
      </c>
      <c r="D363" s="4"/>
    </row>
    <row r="364" customHeight="1" spans="1:4">
      <c r="A364" s="4" t="str">
        <f>"肖赢迪"</f>
        <v>肖赢迪</v>
      </c>
      <c r="B364" s="4" t="str">
        <f>"3006"</f>
        <v>3006</v>
      </c>
      <c r="C364" s="4" t="s">
        <v>14</v>
      </c>
      <c r="D364" s="4"/>
    </row>
    <row r="365" customHeight="1" spans="1:4">
      <c r="A365" s="4" t="str">
        <f>"白尧"</f>
        <v>白尧</v>
      </c>
      <c r="B365" s="4" t="str">
        <f>"3003"</f>
        <v>3003</v>
      </c>
      <c r="C365" s="4" t="s">
        <v>11</v>
      </c>
      <c r="D365" s="4"/>
    </row>
    <row r="366" customHeight="1" spans="1:4">
      <c r="A366" s="4" t="str">
        <f>"胡一晨"</f>
        <v>胡一晨</v>
      </c>
      <c r="B366" s="4" t="str">
        <f>"3003"</f>
        <v>3003</v>
      </c>
      <c r="C366" s="4" t="s">
        <v>11</v>
      </c>
      <c r="D366" s="4"/>
    </row>
    <row r="367" customHeight="1" spans="1:4">
      <c r="A367" s="4" t="str">
        <f>"刘佳茜"</f>
        <v>刘佳茜</v>
      </c>
      <c r="B367" s="4" t="str">
        <f>"3014"</f>
        <v>3014</v>
      </c>
      <c r="C367" s="4" t="s">
        <v>18</v>
      </c>
      <c r="D367" s="4"/>
    </row>
    <row r="368" customHeight="1" spans="1:4">
      <c r="A368" s="4" t="str">
        <f>"马成林"</f>
        <v>马成林</v>
      </c>
      <c r="B368" s="4" t="str">
        <f>"3001"</f>
        <v>3001</v>
      </c>
      <c r="C368" s="4" t="s">
        <v>8</v>
      </c>
      <c r="D368" s="4"/>
    </row>
    <row r="369" customHeight="1" spans="1:4">
      <c r="A369" s="4" t="str">
        <f>"杨钰颖"</f>
        <v>杨钰颖</v>
      </c>
      <c r="B369" s="4" t="str">
        <f>"3011"</f>
        <v>3011</v>
      </c>
      <c r="C369" s="4" t="s">
        <v>15</v>
      </c>
      <c r="D369" s="4"/>
    </row>
    <row r="370" customHeight="1" spans="1:4">
      <c r="A370" s="4" t="str">
        <f>"杨腾"</f>
        <v>杨腾</v>
      </c>
      <c r="B370" s="4" t="str">
        <f>"3007"</f>
        <v>3007</v>
      </c>
      <c r="C370" s="4" t="s">
        <v>17</v>
      </c>
      <c r="D370" s="4"/>
    </row>
    <row r="371" customHeight="1" spans="1:4">
      <c r="A371" s="4" t="str">
        <f>"王闯"</f>
        <v>王闯</v>
      </c>
      <c r="B371" s="4" t="str">
        <f>"3002"</f>
        <v>3002</v>
      </c>
      <c r="C371" s="4" t="s">
        <v>10</v>
      </c>
      <c r="D371" s="4"/>
    </row>
    <row r="372" customHeight="1" spans="1:4">
      <c r="A372" s="4" t="str">
        <f>"李想"</f>
        <v>李想</v>
      </c>
      <c r="B372" s="4" t="str">
        <f>"3003"</f>
        <v>3003</v>
      </c>
      <c r="C372" s="4" t="s">
        <v>11</v>
      </c>
      <c r="D372" s="4"/>
    </row>
    <row r="373" customHeight="1" spans="1:4">
      <c r="A373" s="4" t="str">
        <f>"李兆博"</f>
        <v>李兆博</v>
      </c>
      <c r="B373" s="4" t="str">
        <f>"3010"</f>
        <v>3010</v>
      </c>
      <c r="C373" s="4" t="s">
        <v>13</v>
      </c>
      <c r="D373" s="4"/>
    </row>
    <row r="374" customHeight="1" spans="1:4">
      <c r="A374" s="4" t="str">
        <f>"曹凡"</f>
        <v>曹凡</v>
      </c>
      <c r="B374" s="4" t="str">
        <f>"3009"</f>
        <v>3009</v>
      </c>
      <c r="C374" s="4" t="s">
        <v>20</v>
      </c>
      <c r="D374" s="4"/>
    </row>
    <row r="375" customHeight="1" spans="1:4">
      <c r="A375" s="4" t="str">
        <f>"马珂欣"</f>
        <v>马珂欣</v>
      </c>
      <c r="B375" s="4" t="str">
        <f>"3003"</f>
        <v>3003</v>
      </c>
      <c r="C375" s="4" t="s">
        <v>11</v>
      </c>
      <c r="D375" s="4"/>
    </row>
    <row r="376" customHeight="1" spans="1:4">
      <c r="A376" s="4" t="str">
        <f>"臧振威"</f>
        <v>臧振威</v>
      </c>
      <c r="B376" s="4" t="str">
        <f>"3006"</f>
        <v>3006</v>
      </c>
      <c r="C376" s="4" t="s">
        <v>14</v>
      </c>
      <c r="D376" s="4"/>
    </row>
    <row r="377" customHeight="1" spans="1:4">
      <c r="A377" s="4" t="str">
        <f>"乔吉朋"</f>
        <v>乔吉朋</v>
      </c>
      <c r="B377" s="4" t="str">
        <f>"3002"</f>
        <v>3002</v>
      </c>
      <c r="C377" s="4" t="s">
        <v>10</v>
      </c>
      <c r="D377" s="4"/>
    </row>
    <row r="378" customHeight="1" spans="1:4">
      <c r="A378" s="4" t="str">
        <f>"柴维林"</f>
        <v>柴维林</v>
      </c>
      <c r="B378" s="4" t="str">
        <f>"3011"</f>
        <v>3011</v>
      </c>
      <c r="C378" s="4" t="s">
        <v>15</v>
      </c>
      <c r="D378" s="4"/>
    </row>
    <row r="379" customHeight="1" spans="1:4">
      <c r="A379" s="4" t="str">
        <f>"王怡晨"</f>
        <v>王怡晨</v>
      </c>
      <c r="B379" s="4" t="str">
        <f>"3008"</f>
        <v>3008</v>
      </c>
      <c r="C379" s="4" t="s">
        <v>19</v>
      </c>
      <c r="D379" s="4"/>
    </row>
    <row r="380" customHeight="1" spans="1:4">
      <c r="A380" s="4" t="str">
        <f>"王添羽"</f>
        <v>王添羽</v>
      </c>
      <c r="B380" s="4" t="str">
        <f>"3012"</f>
        <v>3012</v>
      </c>
      <c r="C380" s="4" t="s">
        <v>9</v>
      </c>
      <c r="D380" s="4"/>
    </row>
    <row r="381" customHeight="1" spans="1:4">
      <c r="A381" s="4" t="str">
        <f>"曾雅萱"</f>
        <v>曾雅萱</v>
      </c>
      <c r="B381" s="4" t="str">
        <f>"3013"</f>
        <v>3013</v>
      </c>
      <c r="C381" s="4" t="s">
        <v>12</v>
      </c>
      <c r="D381" s="4"/>
    </row>
    <row r="382" customHeight="1" spans="1:4">
      <c r="A382" s="4" t="str">
        <f>"许行"</f>
        <v>许行</v>
      </c>
      <c r="B382" s="4" t="str">
        <f>"3006"</f>
        <v>3006</v>
      </c>
      <c r="C382" s="4" t="s">
        <v>14</v>
      </c>
      <c r="D382" s="4"/>
    </row>
    <row r="383" customHeight="1" spans="1:4">
      <c r="A383" s="4" t="str">
        <f>"蔡孟"</f>
        <v>蔡孟</v>
      </c>
      <c r="B383" s="4" t="str">
        <f>"3008"</f>
        <v>3008</v>
      </c>
      <c r="C383" s="4" t="s">
        <v>19</v>
      </c>
      <c r="D383" s="4"/>
    </row>
    <row r="384" customHeight="1" spans="1:4">
      <c r="A384" s="4" t="str">
        <f>"郑彩珠"</f>
        <v>郑彩珠</v>
      </c>
      <c r="B384" s="4" t="str">
        <f>"3012"</f>
        <v>3012</v>
      </c>
      <c r="C384" s="4" t="s">
        <v>9</v>
      </c>
      <c r="D384" s="4"/>
    </row>
    <row r="385" customHeight="1" spans="1:4">
      <c r="A385" s="4" t="str">
        <f>"郝松澍"</f>
        <v>郝松澍</v>
      </c>
      <c r="B385" s="4" t="str">
        <f>"3015"</f>
        <v>3015</v>
      </c>
      <c r="C385" s="4" t="s">
        <v>16</v>
      </c>
      <c r="D385" s="4"/>
    </row>
    <row r="386" customHeight="1" spans="1:4">
      <c r="A386" s="4" t="str">
        <f>"沈宗尧"</f>
        <v>沈宗尧</v>
      </c>
      <c r="B386" s="4" t="str">
        <f>"3011"</f>
        <v>3011</v>
      </c>
      <c r="C386" s="4" t="s">
        <v>15</v>
      </c>
      <c r="D386" s="4"/>
    </row>
    <row r="387" customHeight="1" spans="1:4">
      <c r="A387" s="4" t="str">
        <f>"于志伟"</f>
        <v>于志伟</v>
      </c>
      <c r="B387" s="4" t="str">
        <f>"3007"</f>
        <v>3007</v>
      </c>
      <c r="C387" s="4" t="s">
        <v>17</v>
      </c>
      <c r="D387" s="4"/>
    </row>
    <row r="388" customHeight="1" spans="1:4">
      <c r="A388" s="4" t="str">
        <f>"刘鹏"</f>
        <v>刘鹏</v>
      </c>
      <c r="B388" s="4" t="str">
        <f>"3009"</f>
        <v>3009</v>
      </c>
      <c r="C388" s="4" t="s">
        <v>20</v>
      </c>
      <c r="D388" s="4"/>
    </row>
    <row r="389" customHeight="1" spans="1:4">
      <c r="A389" s="4" t="str">
        <f>"郭翔"</f>
        <v>郭翔</v>
      </c>
      <c r="B389" s="4" t="str">
        <f>"3001"</f>
        <v>3001</v>
      </c>
      <c r="C389" s="4" t="s">
        <v>8</v>
      </c>
      <c r="D389" s="4"/>
    </row>
    <row r="390" customHeight="1" spans="1:4">
      <c r="A390" s="4" t="str">
        <f>"宋向阳"</f>
        <v>宋向阳</v>
      </c>
      <c r="B390" s="4" t="str">
        <f>"3015"</f>
        <v>3015</v>
      </c>
      <c r="C390" s="4" t="s">
        <v>16</v>
      </c>
      <c r="D390" s="4"/>
    </row>
    <row r="391" customHeight="1" spans="1:4">
      <c r="A391" s="4" t="str">
        <f>"牛靖童"</f>
        <v>牛靖童</v>
      </c>
      <c r="B391" s="4" t="str">
        <f>"3003"</f>
        <v>3003</v>
      </c>
      <c r="C391" s="4" t="s">
        <v>11</v>
      </c>
      <c r="D391" s="4"/>
    </row>
    <row r="392" customHeight="1" spans="1:4">
      <c r="A392" s="4" t="str">
        <f>"李蒙"</f>
        <v>李蒙</v>
      </c>
      <c r="B392" s="4" t="str">
        <f>"3009"</f>
        <v>3009</v>
      </c>
      <c r="C392" s="4" t="s">
        <v>20</v>
      </c>
      <c r="D392" s="4"/>
    </row>
    <row r="393" customHeight="1" spans="1:4">
      <c r="A393" s="4" t="str">
        <f>"王梦悦"</f>
        <v>王梦悦</v>
      </c>
      <c r="B393" s="4" t="str">
        <f>"3015"</f>
        <v>3015</v>
      </c>
      <c r="C393" s="4" t="s">
        <v>16</v>
      </c>
      <c r="D393" s="4"/>
    </row>
    <row r="394" customHeight="1" spans="1:4">
      <c r="A394" s="4" t="str">
        <f>"詹冬冬"</f>
        <v>詹冬冬</v>
      </c>
      <c r="B394" s="4" t="str">
        <f>"3008"</f>
        <v>3008</v>
      </c>
      <c r="C394" s="4" t="s">
        <v>19</v>
      </c>
      <c r="D394" s="4"/>
    </row>
    <row r="395" customHeight="1" spans="1:4">
      <c r="A395" s="4" t="str">
        <f>"白皓天"</f>
        <v>白皓天</v>
      </c>
      <c r="B395" s="4" t="str">
        <f>"3008"</f>
        <v>3008</v>
      </c>
      <c r="C395" s="4" t="s">
        <v>19</v>
      </c>
      <c r="D395" s="4"/>
    </row>
    <row r="396" customHeight="1" spans="1:4">
      <c r="A396" s="4" t="str">
        <f>"秦轲"</f>
        <v>秦轲</v>
      </c>
      <c r="B396" s="4" t="str">
        <f>"3009"</f>
        <v>3009</v>
      </c>
      <c r="C396" s="4" t="s">
        <v>20</v>
      </c>
      <c r="D396" s="4"/>
    </row>
    <row r="397" customHeight="1" spans="1:4">
      <c r="A397" s="4" t="str">
        <f>"耿玺程"</f>
        <v>耿玺程</v>
      </c>
      <c r="B397" s="4" t="str">
        <f>"3007"</f>
        <v>3007</v>
      </c>
      <c r="C397" s="4" t="s">
        <v>17</v>
      </c>
      <c r="D397" s="4"/>
    </row>
    <row r="398" customHeight="1" spans="1:4">
      <c r="A398" s="4" t="str">
        <f>"徐晨阳"</f>
        <v>徐晨阳</v>
      </c>
      <c r="B398" s="4" t="str">
        <f>"3006"</f>
        <v>3006</v>
      </c>
      <c r="C398" s="4" t="s">
        <v>14</v>
      </c>
      <c r="D398" s="4"/>
    </row>
    <row r="399" customHeight="1" spans="1:4">
      <c r="A399" s="4" t="str">
        <f>"张甜"</f>
        <v>张甜</v>
      </c>
      <c r="B399" s="4" t="str">
        <f>"3012"</f>
        <v>3012</v>
      </c>
      <c r="C399" s="4" t="s">
        <v>9</v>
      </c>
      <c r="D399" s="4"/>
    </row>
    <row r="400" customHeight="1" spans="1:4">
      <c r="A400" s="4" t="str">
        <f>"窦怡"</f>
        <v>窦怡</v>
      </c>
      <c r="B400" s="4" t="str">
        <f>"3013"</f>
        <v>3013</v>
      </c>
      <c r="C400" s="4" t="s">
        <v>12</v>
      </c>
      <c r="D400" s="4"/>
    </row>
    <row r="401" customHeight="1" spans="1:4">
      <c r="A401" s="4" t="str">
        <f>"秦玉冰"</f>
        <v>秦玉冰</v>
      </c>
      <c r="B401" s="4" t="str">
        <f>"3007"</f>
        <v>3007</v>
      </c>
      <c r="C401" s="4" t="s">
        <v>17</v>
      </c>
      <c r="D401" s="4"/>
    </row>
    <row r="402" customHeight="1" spans="1:4">
      <c r="A402" s="4" t="str">
        <f>"王晓冬"</f>
        <v>王晓冬</v>
      </c>
      <c r="B402" s="4" t="str">
        <f>"3006"</f>
        <v>3006</v>
      </c>
      <c r="C402" s="4" t="s">
        <v>14</v>
      </c>
      <c r="D402" s="4"/>
    </row>
    <row r="403" customHeight="1" spans="1:4">
      <c r="A403" s="4" t="str">
        <f>"院振通"</f>
        <v>院振通</v>
      </c>
      <c r="B403" s="4" t="str">
        <f>"3010"</f>
        <v>3010</v>
      </c>
      <c r="C403" s="4" t="s">
        <v>13</v>
      </c>
      <c r="D403" s="4"/>
    </row>
    <row r="404" customHeight="1" spans="1:4">
      <c r="A404" s="4" t="str">
        <f>"樊晓雨"</f>
        <v>樊晓雨</v>
      </c>
      <c r="B404" s="4" t="str">
        <f>"3011"</f>
        <v>3011</v>
      </c>
      <c r="C404" s="4" t="s">
        <v>15</v>
      </c>
      <c r="D404" s="4"/>
    </row>
    <row r="405" customHeight="1" spans="1:4">
      <c r="A405" s="4" t="str">
        <f>"赵晓宇"</f>
        <v>赵晓宇</v>
      </c>
      <c r="B405" s="4" t="str">
        <f>"3008"</f>
        <v>3008</v>
      </c>
      <c r="C405" s="4" t="s">
        <v>19</v>
      </c>
      <c r="D405" s="4"/>
    </row>
    <row r="406" customHeight="1" spans="1:4">
      <c r="A406" s="4" t="str">
        <f>"常丽嘉"</f>
        <v>常丽嘉</v>
      </c>
      <c r="B406" s="4" t="str">
        <f>"3001"</f>
        <v>3001</v>
      </c>
      <c r="C406" s="4" t="s">
        <v>8</v>
      </c>
      <c r="D406" s="4"/>
    </row>
    <row r="407" customHeight="1" spans="1:4">
      <c r="A407" s="4" t="str">
        <f>"于婷"</f>
        <v>于婷</v>
      </c>
      <c r="B407" s="4" t="str">
        <f>"3015"</f>
        <v>3015</v>
      </c>
      <c r="C407" s="4" t="s">
        <v>16</v>
      </c>
      <c r="D407" s="4"/>
    </row>
    <row r="408" customHeight="1" spans="1:4">
      <c r="A408" s="4" t="str">
        <f>"王越聪"</f>
        <v>王越聪</v>
      </c>
      <c r="B408" s="4" t="str">
        <f>"3014"</f>
        <v>3014</v>
      </c>
      <c r="C408" s="4" t="s">
        <v>18</v>
      </c>
      <c r="D408" s="4"/>
    </row>
    <row r="409" customHeight="1" spans="1:4">
      <c r="A409" s="4" t="str">
        <f>"刘子原"</f>
        <v>刘子原</v>
      </c>
      <c r="B409" s="4" t="str">
        <f>"3010"</f>
        <v>3010</v>
      </c>
      <c r="C409" s="4" t="s">
        <v>13</v>
      </c>
      <c r="D409" s="4"/>
    </row>
    <row r="410" customHeight="1" spans="1:4">
      <c r="A410" s="4" t="str">
        <f>"郭潇潇"</f>
        <v>郭潇潇</v>
      </c>
      <c r="B410" s="4" t="str">
        <f>"3001"</f>
        <v>3001</v>
      </c>
      <c r="C410" s="4" t="s">
        <v>8</v>
      </c>
      <c r="D410" s="4"/>
    </row>
    <row r="411" customHeight="1" spans="1:4">
      <c r="A411" s="4" t="str">
        <f>"马晶晶"</f>
        <v>马晶晶</v>
      </c>
      <c r="B411" s="4" t="str">
        <f>"3003"</f>
        <v>3003</v>
      </c>
      <c r="C411" s="4" t="s">
        <v>11</v>
      </c>
      <c r="D411" s="4"/>
    </row>
    <row r="412" customHeight="1" spans="1:4">
      <c r="A412" s="4" t="str">
        <f>"吴师钰"</f>
        <v>吴师钰</v>
      </c>
      <c r="B412" s="4" t="str">
        <f>"3004"</f>
        <v>3004</v>
      </c>
      <c r="C412" s="4" t="s">
        <v>7</v>
      </c>
      <c r="D412" s="4"/>
    </row>
    <row r="413" customHeight="1" spans="1:4">
      <c r="A413" s="4" t="str">
        <f>"袁靖"</f>
        <v>袁靖</v>
      </c>
      <c r="B413" s="4" t="str">
        <f>"3015"</f>
        <v>3015</v>
      </c>
      <c r="C413" s="4" t="s">
        <v>16</v>
      </c>
      <c r="D413" s="4"/>
    </row>
    <row r="414" customHeight="1" spans="1:4">
      <c r="A414" s="4" t="str">
        <f>"张婉"</f>
        <v>张婉</v>
      </c>
      <c r="B414" s="4" t="str">
        <f>"3007"</f>
        <v>3007</v>
      </c>
      <c r="C414" s="4" t="s">
        <v>17</v>
      </c>
      <c r="D414" s="4"/>
    </row>
    <row r="415" customHeight="1" spans="1:4">
      <c r="A415" s="4" t="str">
        <f>"陈润浩"</f>
        <v>陈润浩</v>
      </c>
      <c r="B415" s="4" t="str">
        <f>"3003"</f>
        <v>3003</v>
      </c>
      <c r="C415" s="4" t="s">
        <v>11</v>
      </c>
      <c r="D415" s="4"/>
    </row>
    <row r="416" customHeight="1" spans="1:4">
      <c r="A416" s="4" t="str">
        <f>"董阳"</f>
        <v>董阳</v>
      </c>
      <c r="B416" s="4" t="str">
        <f>"3002"</f>
        <v>3002</v>
      </c>
      <c r="C416" s="4" t="s">
        <v>10</v>
      </c>
      <c r="D416" s="4"/>
    </row>
    <row r="417" customHeight="1" spans="1:4">
      <c r="A417" s="4" t="str">
        <f>"高航"</f>
        <v>高航</v>
      </c>
      <c r="B417" s="4" t="str">
        <f>"3009"</f>
        <v>3009</v>
      </c>
      <c r="C417" s="4" t="s">
        <v>20</v>
      </c>
      <c r="D417" s="4"/>
    </row>
    <row r="418" customHeight="1" spans="1:4">
      <c r="A418" s="4" t="str">
        <f>"郝博"</f>
        <v>郝博</v>
      </c>
      <c r="B418" s="4" t="str">
        <f>"3008"</f>
        <v>3008</v>
      </c>
      <c r="C418" s="4" t="s">
        <v>19</v>
      </c>
      <c r="D418" s="4"/>
    </row>
    <row r="419" customHeight="1" spans="1:4">
      <c r="A419" s="4" t="str">
        <f>"姚胜男"</f>
        <v>姚胜男</v>
      </c>
      <c r="B419" s="4" t="str">
        <f>"3004"</f>
        <v>3004</v>
      </c>
      <c r="C419" s="4" t="s">
        <v>7</v>
      </c>
      <c r="D419" s="4"/>
    </row>
    <row r="420" customHeight="1" spans="1:4">
      <c r="A420" s="4" t="str">
        <f>"吕政燕"</f>
        <v>吕政燕</v>
      </c>
      <c r="B420" s="4" t="str">
        <f>"3015"</f>
        <v>3015</v>
      </c>
      <c r="C420" s="4" t="s">
        <v>16</v>
      </c>
      <c r="D420" s="4"/>
    </row>
    <row r="421" customHeight="1" spans="1:4">
      <c r="A421" s="4" t="str">
        <f>"张裕洲"</f>
        <v>张裕洲</v>
      </c>
      <c r="B421" s="4" t="str">
        <f>"3007"</f>
        <v>3007</v>
      </c>
      <c r="C421" s="4" t="s">
        <v>17</v>
      </c>
      <c r="D421" s="4"/>
    </row>
    <row r="422" customHeight="1" spans="1:4">
      <c r="A422" s="4" t="str">
        <f>"张昊天"</f>
        <v>张昊天</v>
      </c>
      <c r="B422" s="4" t="str">
        <f>"3005"</f>
        <v>3005</v>
      </c>
      <c r="C422" s="4" t="s">
        <v>6</v>
      </c>
      <c r="D422" s="4"/>
    </row>
    <row r="423" customHeight="1" spans="1:4">
      <c r="A423" s="4" t="str">
        <f>"郑君茹"</f>
        <v>郑君茹</v>
      </c>
      <c r="B423" s="4" t="str">
        <f>"3013"</f>
        <v>3013</v>
      </c>
      <c r="C423" s="4" t="s">
        <v>12</v>
      </c>
      <c r="D423" s="4"/>
    </row>
    <row r="424" customHeight="1" spans="1:4">
      <c r="A424" s="4" t="str">
        <f>"蒙晓"</f>
        <v>蒙晓</v>
      </c>
      <c r="B424" s="4" t="str">
        <f>"3002"</f>
        <v>3002</v>
      </c>
      <c r="C424" s="4" t="s">
        <v>10</v>
      </c>
      <c r="D424" s="4"/>
    </row>
    <row r="425" customHeight="1" spans="1:4">
      <c r="A425" s="4" t="str">
        <f>"简煜"</f>
        <v>简煜</v>
      </c>
      <c r="B425" s="4" t="str">
        <f>"3009"</f>
        <v>3009</v>
      </c>
      <c r="C425" s="4" t="s">
        <v>20</v>
      </c>
      <c r="D425" s="4"/>
    </row>
    <row r="426" customHeight="1" spans="1:4">
      <c r="A426" s="4" t="str">
        <f>"田玉冕"</f>
        <v>田玉冕</v>
      </c>
      <c r="B426" s="4" t="str">
        <f t="shared" ref="B426:B429" si="14">"3005"</f>
        <v>3005</v>
      </c>
      <c r="C426" s="4" t="s">
        <v>6</v>
      </c>
      <c r="D426" s="4"/>
    </row>
    <row r="427" customHeight="1" spans="1:4">
      <c r="A427" s="4" t="str">
        <f>"曲帅博"</f>
        <v>曲帅博</v>
      </c>
      <c r="B427" s="4" t="str">
        <f>"3014"</f>
        <v>3014</v>
      </c>
      <c r="C427" s="4" t="s">
        <v>18</v>
      </c>
      <c r="D427" s="4"/>
    </row>
    <row r="428" customHeight="1" spans="1:4">
      <c r="A428" s="4" t="str">
        <f>"魏萌"</f>
        <v>魏萌</v>
      </c>
      <c r="B428" s="4" t="str">
        <f t="shared" si="14"/>
        <v>3005</v>
      </c>
      <c r="C428" s="4" t="s">
        <v>6</v>
      </c>
      <c r="D428" s="4"/>
    </row>
    <row r="429" customHeight="1" spans="1:4">
      <c r="A429" s="4" t="str">
        <f>"李硕"</f>
        <v>李硕</v>
      </c>
      <c r="B429" s="4" t="str">
        <f t="shared" si="14"/>
        <v>3005</v>
      </c>
      <c r="C429" s="4" t="s">
        <v>6</v>
      </c>
      <c r="D429" s="4"/>
    </row>
    <row r="430" customHeight="1" spans="1:4">
      <c r="A430" s="4" t="str">
        <f>"李鸿展"</f>
        <v>李鸿展</v>
      </c>
      <c r="B430" s="4" t="str">
        <f>"3013"</f>
        <v>3013</v>
      </c>
      <c r="C430" s="4" t="s">
        <v>12</v>
      </c>
      <c r="D430" s="4"/>
    </row>
    <row r="431" customHeight="1" spans="1:4">
      <c r="A431" s="4" t="str">
        <f>"谷森"</f>
        <v>谷森</v>
      </c>
      <c r="B431" s="4" t="str">
        <f>"3005"</f>
        <v>3005</v>
      </c>
      <c r="C431" s="4" t="s">
        <v>6</v>
      </c>
      <c r="D431" s="4"/>
    </row>
    <row r="432" customHeight="1" spans="1:4">
      <c r="A432" s="4" t="str">
        <f>"田镜裕"</f>
        <v>田镜裕</v>
      </c>
      <c r="B432" s="4" t="str">
        <f>"3009"</f>
        <v>3009</v>
      </c>
      <c r="C432" s="4" t="s">
        <v>20</v>
      </c>
      <c r="D432" s="4"/>
    </row>
    <row r="433" customHeight="1" spans="1:4">
      <c r="A433" s="4" t="str">
        <f>"曾鑫"</f>
        <v>曾鑫</v>
      </c>
      <c r="B433" s="4" t="str">
        <f>"3012"</f>
        <v>3012</v>
      </c>
      <c r="C433" s="4" t="s">
        <v>9</v>
      </c>
      <c r="D433" s="4"/>
    </row>
    <row r="434" customHeight="1" spans="1:4">
      <c r="A434" s="4" t="str">
        <f>"王靖雅"</f>
        <v>王靖雅</v>
      </c>
      <c r="B434" s="4" t="str">
        <f>"3002"</f>
        <v>3002</v>
      </c>
      <c r="C434" s="4" t="s">
        <v>10</v>
      </c>
      <c r="D434" s="4"/>
    </row>
    <row r="435" customHeight="1" spans="1:4">
      <c r="A435" s="4" t="str">
        <f>"徐蕊"</f>
        <v>徐蕊</v>
      </c>
      <c r="B435" s="4" t="str">
        <f>"3007"</f>
        <v>3007</v>
      </c>
      <c r="C435" s="4" t="s">
        <v>17</v>
      </c>
      <c r="D435" s="4"/>
    </row>
    <row r="436" customHeight="1" spans="1:4">
      <c r="A436" s="4" t="str">
        <f>"王珺霈"</f>
        <v>王珺霈</v>
      </c>
      <c r="B436" s="4" t="str">
        <f>"3002"</f>
        <v>3002</v>
      </c>
      <c r="C436" s="4" t="s">
        <v>10</v>
      </c>
      <c r="D436" s="4"/>
    </row>
    <row r="437" customHeight="1" spans="1:4">
      <c r="A437" s="4" t="str">
        <f>"吕春辉"</f>
        <v>吕春辉</v>
      </c>
      <c r="B437" s="4" t="str">
        <f>"3008"</f>
        <v>3008</v>
      </c>
      <c r="C437" s="4" t="s">
        <v>19</v>
      </c>
      <c r="D437" s="4"/>
    </row>
    <row r="438" customHeight="1" spans="1:4">
      <c r="A438" s="4" t="str">
        <f>"寇闯"</f>
        <v>寇闯</v>
      </c>
      <c r="B438" s="4" t="str">
        <f>"3011"</f>
        <v>3011</v>
      </c>
      <c r="C438" s="4" t="s">
        <v>15</v>
      </c>
      <c r="D438" s="4"/>
    </row>
    <row r="439" customHeight="1" spans="1:4">
      <c r="A439" s="4" t="str">
        <f>"闫雪燕"</f>
        <v>闫雪燕</v>
      </c>
      <c r="B439" s="4" t="str">
        <f>"3005"</f>
        <v>3005</v>
      </c>
      <c r="C439" s="4" t="s">
        <v>6</v>
      </c>
      <c r="D439" s="4"/>
    </row>
    <row r="440" customHeight="1" spans="1:4">
      <c r="A440" s="4" t="str">
        <f>"高昕玥"</f>
        <v>高昕玥</v>
      </c>
      <c r="B440" s="4" t="str">
        <f>"3010"</f>
        <v>3010</v>
      </c>
      <c r="C440" s="4" t="s">
        <v>13</v>
      </c>
      <c r="D440" s="4"/>
    </row>
    <row r="441" customHeight="1" spans="1:4">
      <c r="A441" s="4" t="str">
        <f>"赵浩钦"</f>
        <v>赵浩钦</v>
      </c>
      <c r="B441" s="4" t="str">
        <f>"3014"</f>
        <v>3014</v>
      </c>
      <c r="C441" s="4" t="s">
        <v>18</v>
      </c>
      <c r="D441" s="4"/>
    </row>
    <row r="442" customHeight="1" spans="1:4">
      <c r="A442" s="4" t="str">
        <f>"余雪"</f>
        <v>余雪</v>
      </c>
      <c r="B442" s="4" t="str">
        <f>"3004"</f>
        <v>3004</v>
      </c>
      <c r="C442" s="4" t="s">
        <v>7</v>
      </c>
      <c r="D442" s="4"/>
    </row>
    <row r="443" customHeight="1" spans="1:4">
      <c r="A443" s="4" t="str">
        <f>"李正昊"</f>
        <v>李正昊</v>
      </c>
      <c r="B443" s="4" t="str">
        <f>"3006"</f>
        <v>3006</v>
      </c>
      <c r="C443" s="4" t="s">
        <v>14</v>
      </c>
      <c r="D443" s="4"/>
    </row>
    <row r="444" customHeight="1" spans="1:4">
      <c r="A444" s="4" t="str">
        <f>"马晓琳"</f>
        <v>马晓琳</v>
      </c>
      <c r="B444" s="4" t="str">
        <f>"3009"</f>
        <v>3009</v>
      </c>
      <c r="C444" s="4" t="s">
        <v>20</v>
      </c>
      <c r="D444" s="4"/>
    </row>
    <row r="445" customHeight="1" spans="1:4">
      <c r="A445" s="4" t="str">
        <f>"曹鑫"</f>
        <v>曹鑫</v>
      </c>
      <c r="B445" s="4" t="str">
        <f>"3003"</f>
        <v>3003</v>
      </c>
      <c r="C445" s="4" t="s">
        <v>11</v>
      </c>
      <c r="D445" s="4"/>
    </row>
    <row r="446" customHeight="1" spans="1:4">
      <c r="A446" s="4" t="str">
        <f>"尹乾"</f>
        <v>尹乾</v>
      </c>
      <c r="B446" s="4" t="str">
        <f>"3012"</f>
        <v>3012</v>
      </c>
      <c r="C446" s="4" t="s">
        <v>9</v>
      </c>
      <c r="D446" s="4"/>
    </row>
    <row r="447" customHeight="1" spans="1:4">
      <c r="A447" s="4" t="str">
        <f>"李雯"</f>
        <v>李雯</v>
      </c>
      <c r="B447" s="4" t="str">
        <f>"3002"</f>
        <v>3002</v>
      </c>
      <c r="C447" s="4" t="s">
        <v>10</v>
      </c>
      <c r="D447" s="4"/>
    </row>
    <row r="448" customHeight="1" spans="1:4">
      <c r="A448" s="4" t="str">
        <f>"高方昇"</f>
        <v>高方昇</v>
      </c>
      <c r="B448" s="4" t="str">
        <f>"3009"</f>
        <v>3009</v>
      </c>
      <c r="C448" s="4" t="s">
        <v>20</v>
      </c>
      <c r="D448" s="4"/>
    </row>
    <row r="449" customHeight="1" spans="1:4">
      <c r="A449" s="4" t="str">
        <f>"王霄"</f>
        <v>王霄</v>
      </c>
      <c r="B449" s="4" t="str">
        <f>"3006"</f>
        <v>3006</v>
      </c>
      <c r="C449" s="4" t="s">
        <v>14</v>
      </c>
      <c r="D449" s="4"/>
    </row>
    <row r="450" customHeight="1" spans="1:4">
      <c r="A450" s="4" t="str">
        <f>"谷松义"</f>
        <v>谷松义</v>
      </c>
      <c r="B450" s="4" t="str">
        <f>"3013"</f>
        <v>3013</v>
      </c>
      <c r="C450" s="4" t="s">
        <v>12</v>
      </c>
      <c r="D450" s="4"/>
    </row>
    <row r="451" customHeight="1" spans="1:4">
      <c r="A451" s="4" t="str">
        <f>"梁云雷"</f>
        <v>梁云雷</v>
      </c>
      <c r="B451" s="4" t="str">
        <f>"3002"</f>
        <v>3002</v>
      </c>
      <c r="C451" s="4" t="s">
        <v>10</v>
      </c>
      <c r="D451" s="4"/>
    </row>
    <row r="452" customHeight="1" spans="1:4">
      <c r="A452" s="4" t="str">
        <f>"李文龙"</f>
        <v>李文龙</v>
      </c>
      <c r="B452" s="4" t="str">
        <f>"3003"</f>
        <v>3003</v>
      </c>
      <c r="C452" s="4" t="s">
        <v>11</v>
      </c>
      <c r="D452" s="4"/>
    </row>
    <row r="453" customHeight="1" spans="1:4">
      <c r="A453" s="4" t="str">
        <f>"周炳屹"</f>
        <v>周炳屹</v>
      </c>
      <c r="B453" s="4" t="str">
        <f>"3012"</f>
        <v>3012</v>
      </c>
      <c r="C453" s="4" t="s">
        <v>9</v>
      </c>
      <c r="D453" s="4"/>
    </row>
    <row r="454" customHeight="1" spans="1:4">
      <c r="A454" s="4" t="str">
        <f>"韦坤杰"</f>
        <v>韦坤杰</v>
      </c>
      <c r="B454" s="4" t="str">
        <f>"3004"</f>
        <v>3004</v>
      </c>
      <c r="C454" s="4" t="s">
        <v>7</v>
      </c>
      <c r="D454" s="4"/>
    </row>
    <row r="455" customHeight="1" spans="1:4">
      <c r="A455" s="4" t="str">
        <f>"吴迪"</f>
        <v>吴迪</v>
      </c>
      <c r="B455" s="4" t="str">
        <f>"3012"</f>
        <v>3012</v>
      </c>
      <c r="C455" s="4" t="s">
        <v>9</v>
      </c>
      <c r="D455" s="4"/>
    </row>
    <row r="456" customHeight="1" spans="1:4">
      <c r="A456" s="4" t="str">
        <f>"张煜函"</f>
        <v>张煜函</v>
      </c>
      <c r="B456" s="4" t="str">
        <f>"3002"</f>
        <v>3002</v>
      </c>
      <c r="C456" s="4" t="s">
        <v>10</v>
      </c>
      <c r="D456" s="4"/>
    </row>
    <row r="457" customHeight="1" spans="1:4">
      <c r="A457" s="4" t="str">
        <f>"吴银苗"</f>
        <v>吴银苗</v>
      </c>
      <c r="B457" s="4" t="str">
        <f>"3001"</f>
        <v>3001</v>
      </c>
      <c r="C457" s="4" t="s">
        <v>8</v>
      </c>
      <c r="D457" s="4"/>
    </row>
    <row r="458" customHeight="1" spans="1:4">
      <c r="A458" s="4" t="str">
        <f>"惠好豪"</f>
        <v>惠好豪</v>
      </c>
      <c r="B458" s="4" t="str">
        <f>"3015"</f>
        <v>3015</v>
      </c>
      <c r="C458" s="4" t="s">
        <v>16</v>
      </c>
      <c r="D458" s="4"/>
    </row>
    <row r="459" customHeight="1" spans="1:4">
      <c r="A459" s="4" t="str">
        <f>"陈新映"</f>
        <v>陈新映</v>
      </c>
      <c r="B459" s="4" t="str">
        <f>"3008"</f>
        <v>3008</v>
      </c>
      <c r="C459" s="4" t="s">
        <v>19</v>
      </c>
      <c r="D459" s="4"/>
    </row>
    <row r="460" customHeight="1" spans="1:4">
      <c r="A460" s="4" t="str">
        <f>"秦泰"</f>
        <v>秦泰</v>
      </c>
      <c r="B460" s="4" t="str">
        <f>"3009"</f>
        <v>3009</v>
      </c>
      <c r="C460" s="4" t="s">
        <v>20</v>
      </c>
      <c r="D460" s="4"/>
    </row>
    <row r="461" customHeight="1" spans="1:4">
      <c r="A461" s="4" t="str">
        <f>"王琪"</f>
        <v>王琪</v>
      </c>
      <c r="B461" s="4" t="str">
        <f>"3014"</f>
        <v>3014</v>
      </c>
      <c r="C461" s="4" t="s">
        <v>18</v>
      </c>
      <c r="D461" s="4"/>
    </row>
    <row r="462" customHeight="1" spans="1:4">
      <c r="A462" s="4" t="str">
        <f>"郭佩骅"</f>
        <v>郭佩骅</v>
      </c>
      <c r="B462" s="4" t="str">
        <f>"3009"</f>
        <v>3009</v>
      </c>
      <c r="C462" s="4" t="s">
        <v>20</v>
      </c>
      <c r="D462" s="4"/>
    </row>
    <row r="463" customHeight="1" spans="1:4">
      <c r="A463" s="4" t="str">
        <f>"赵华翔"</f>
        <v>赵华翔</v>
      </c>
      <c r="B463" s="4" t="str">
        <f>"3008"</f>
        <v>3008</v>
      </c>
      <c r="C463" s="4" t="s">
        <v>19</v>
      </c>
      <c r="D463" s="4"/>
    </row>
    <row r="464" customHeight="1" spans="1:4">
      <c r="A464" s="4" t="str">
        <f>"李琰玮"</f>
        <v>李琰玮</v>
      </c>
      <c r="B464" s="4" t="str">
        <f t="shared" ref="B464:B468" si="15">"3003"</f>
        <v>3003</v>
      </c>
      <c r="C464" s="4" t="s">
        <v>11</v>
      </c>
      <c r="D464" s="4"/>
    </row>
    <row r="465" customHeight="1" spans="1:4">
      <c r="A465" s="4" t="str">
        <f>"陈超"</f>
        <v>陈超</v>
      </c>
      <c r="B465" s="4" t="str">
        <f>"3006"</f>
        <v>3006</v>
      </c>
      <c r="C465" s="4" t="s">
        <v>14</v>
      </c>
      <c r="D465" s="4"/>
    </row>
    <row r="466" customHeight="1" spans="1:4">
      <c r="A466" s="4" t="str">
        <f>"柴峰"</f>
        <v>柴峰</v>
      </c>
      <c r="B466" s="4" t="str">
        <f t="shared" si="15"/>
        <v>3003</v>
      </c>
      <c r="C466" s="4" t="s">
        <v>11</v>
      </c>
      <c r="D466" s="4"/>
    </row>
    <row r="467" customHeight="1" spans="1:4">
      <c r="A467" s="4" t="str">
        <f>"张亚舒"</f>
        <v>张亚舒</v>
      </c>
      <c r="B467" s="4" t="str">
        <f>"3008"</f>
        <v>3008</v>
      </c>
      <c r="C467" s="4" t="s">
        <v>19</v>
      </c>
      <c r="D467" s="4"/>
    </row>
    <row r="468" customHeight="1" spans="1:4">
      <c r="A468" s="4" t="str">
        <f>"胡盼"</f>
        <v>胡盼</v>
      </c>
      <c r="B468" s="4" t="str">
        <f t="shared" si="15"/>
        <v>3003</v>
      </c>
      <c r="C468" s="4" t="s">
        <v>11</v>
      </c>
      <c r="D468" s="4"/>
    </row>
    <row r="469" customHeight="1" spans="1:4">
      <c r="A469" s="4" t="str">
        <f>"张雨"</f>
        <v>张雨</v>
      </c>
      <c r="B469" s="4" t="str">
        <f>"3012"</f>
        <v>3012</v>
      </c>
      <c r="C469" s="4" t="s">
        <v>9</v>
      </c>
      <c r="D469" s="4"/>
    </row>
    <row r="470" customHeight="1" spans="1:4">
      <c r="A470" s="4" t="str">
        <f>"李凯"</f>
        <v>李凯</v>
      </c>
      <c r="B470" s="4" t="str">
        <f>"3013"</f>
        <v>3013</v>
      </c>
      <c r="C470" s="4" t="s">
        <v>12</v>
      </c>
      <c r="D470" s="4"/>
    </row>
    <row r="471" customHeight="1" spans="1:4">
      <c r="A471" s="4" t="str">
        <f>"王莹莹"</f>
        <v>王莹莹</v>
      </c>
      <c r="B471" s="4" t="str">
        <f>"3004"</f>
        <v>3004</v>
      </c>
      <c r="C471" s="4" t="s">
        <v>7</v>
      </c>
      <c r="D471" s="4"/>
    </row>
    <row r="472" customHeight="1" spans="1:4">
      <c r="A472" s="4" t="str">
        <f>"杜玺雯"</f>
        <v>杜玺雯</v>
      </c>
      <c r="B472" s="4" t="str">
        <f>"3008"</f>
        <v>3008</v>
      </c>
      <c r="C472" s="4" t="s">
        <v>19</v>
      </c>
      <c r="D472" s="4"/>
    </row>
    <row r="473" customHeight="1" spans="1:4">
      <c r="A473" s="4" t="str">
        <f>"任东豪"</f>
        <v>任东豪</v>
      </c>
      <c r="B473" s="4" t="str">
        <f>"3014"</f>
        <v>3014</v>
      </c>
      <c r="C473" s="4" t="s">
        <v>18</v>
      </c>
      <c r="D473" s="4"/>
    </row>
    <row r="474" customHeight="1" spans="1:4">
      <c r="A474" s="4" t="str">
        <f>"刘新"</f>
        <v>刘新</v>
      </c>
      <c r="B474" s="4" t="str">
        <f>"3009"</f>
        <v>3009</v>
      </c>
      <c r="C474" s="4" t="s">
        <v>20</v>
      </c>
      <c r="D474" s="4"/>
    </row>
    <row r="475" customHeight="1" spans="1:4">
      <c r="A475" s="4" t="str">
        <f>"武婷婷"</f>
        <v>武婷婷</v>
      </c>
      <c r="B475" s="4" t="str">
        <f>"3001"</f>
        <v>3001</v>
      </c>
      <c r="C475" s="4" t="s">
        <v>8</v>
      </c>
      <c r="D475" s="4"/>
    </row>
    <row r="476" customHeight="1" spans="1:4">
      <c r="A476" s="4" t="str">
        <f>"杨铁生"</f>
        <v>杨铁生</v>
      </c>
      <c r="B476" s="4" t="str">
        <f>"3013"</f>
        <v>3013</v>
      </c>
      <c r="C476" s="4" t="s">
        <v>12</v>
      </c>
      <c r="D476" s="4"/>
    </row>
    <row r="477" customHeight="1" spans="1:4">
      <c r="A477" s="4" t="str">
        <f>"何军峰"</f>
        <v>何军峰</v>
      </c>
      <c r="B477" s="4" t="str">
        <f>"3010"</f>
        <v>3010</v>
      </c>
      <c r="C477" s="4" t="s">
        <v>13</v>
      </c>
      <c r="D477" s="4"/>
    </row>
    <row r="478" customHeight="1" spans="1:4">
      <c r="A478" s="4" t="str">
        <f>"张舵"</f>
        <v>张舵</v>
      </c>
      <c r="B478" s="4" t="str">
        <f>"3015"</f>
        <v>3015</v>
      </c>
      <c r="C478" s="4" t="s">
        <v>16</v>
      </c>
      <c r="D478" s="4"/>
    </row>
    <row r="479" customHeight="1" spans="1:4">
      <c r="A479" s="4" t="str">
        <f>"孙森"</f>
        <v>孙森</v>
      </c>
      <c r="B479" s="4" t="str">
        <f>"3005"</f>
        <v>3005</v>
      </c>
      <c r="C479" s="4" t="s">
        <v>6</v>
      </c>
      <c r="D479" s="4"/>
    </row>
    <row r="480" customHeight="1" spans="1:4">
      <c r="A480" s="4" t="str">
        <f>"汪莹"</f>
        <v>汪莹</v>
      </c>
      <c r="B480" s="4" t="str">
        <f>"3002"</f>
        <v>3002</v>
      </c>
      <c r="C480" s="4" t="s">
        <v>10</v>
      </c>
      <c r="D480" s="4"/>
    </row>
    <row r="481" customHeight="1" spans="1:4">
      <c r="A481" s="4" t="str">
        <f>"赵兴玉"</f>
        <v>赵兴玉</v>
      </c>
      <c r="B481" s="4" t="str">
        <f>"3013"</f>
        <v>3013</v>
      </c>
      <c r="C481" s="4" t="s">
        <v>12</v>
      </c>
      <c r="D481" s="4"/>
    </row>
    <row r="482" customHeight="1" spans="1:4">
      <c r="A482" s="4" t="str">
        <f>"张静莉"</f>
        <v>张静莉</v>
      </c>
      <c r="B482" s="4" t="str">
        <f>"3002"</f>
        <v>3002</v>
      </c>
      <c r="C482" s="4" t="s">
        <v>10</v>
      </c>
      <c r="D482" s="4"/>
    </row>
    <row r="483" customHeight="1" spans="1:4">
      <c r="A483" s="4" t="str">
        <f>"张烜烜"</f>
        <v>张烜烜</v>
      </c>
      <c r="B483" s="4" t="str">
        <f>"3006"</f>
        <v>3006</v>
      </c>
      <c r="C483" s="4" t="s">
        <v>14</v>
      </c>
      <c r="D483" s="4"/>
    </row>
    <row r="484" customHeight="1" spans="1:4">
      <c r="A484" s="4" t="str">
        <f>"袁文蕊"</f>
        <v>袁文蕊</v>
      </c>
      <c r="B484" s="4" t="str">
        <f>"3011"</f>
        <v>3011</v>
      </c>
      <c r="C484" s="4" t="s">
        <v>15</v>
      </c>
      <c r="D484" s="4"/>
    </row>
    <row r="485" customHeight="1" spans="1:4">
      <c r="A485" s="4" t="str">
        <f>"王展"</f>
        <v>王展</v>
      </c>
      <c r="B485" s="4" t="str">
        <f>"3003"</f>
        <v>3003</v>
      </c>
      <c r="C485" s="4" t="s">
        <v>11</v>
      </c>
      <c r="D485" s="4"/>
    </row>
    <row r="486" customHeight="1" spans="1:4">
      <c r="A486" s="4" t="str">
        <f>"张宏雅"</f>
        <v>张宏雅</v>
      </c>
      <c r="B486" s="4" t="str">
        <f>"3002"</f>
        <v>3002</v>
      </c>
      <c r="C486" s="4" t="s">
        <v>10</v>
      </c>
      <c r="D486" s="4"/>
    </row>
    <row r="487" customHeight="1" spans="1:4">
      <c r="A487" s="4" t="str">
        <f>"张迎夏"</f>
        <v>张迎夏</v>
      </c>
      <c r="B487" s="4" t="str">
        <f>"3004"</f>
        <v>3004</v>
      </c>
      <c r="C487" s="4" t="s">
        <v>7</v>
      </c>
      <c r="D487" s="4"/>
    </row>
    <row r="488" customHeight="1" spans="1:4">
      <c r="A488" s="4" t="str">
        <f>"丁磊"</f>
        <v>丁磊</v>
      </c>
      <c r="B488" s="4" t="str">
        <f>"3011"</f>
        <v>3011</v>
      </c>
      <c r="C488" s="4" t="s">
        <v>15</v>
      </c>
      <c r="D488" s="4"/>
    </row>
    <row r="489" customHeight="1" spans="1:4">
      <c r="A489" s="4" t="str">
        <f>"张涛"</f>
        <v>张涛</v>
      </c>
      <c r="B489" s="4" t="str">
        <f>"3007"</f>
        <v>3007</v>
      </c>
      <c r="C489" s="4" t="s">
        <v>17</v>
      </c>
      <c r="D489" s="4"/>
    </row>
    <row r="490" customHeight="1" spans="1:4">
      <c r="A490" s="4" t="str">
        <f>"路畅"</f>
        <v>路畅</v>
      </c>
      <c r="B490" s="4" t="str">
        <f>"3001"</f>
        <v>3001</v>
      </c>
      <c r="C490" s="4" t="s">
        <v>8</v>
      </c>
      <c r="D490" s="4"/>
    </row>
    <row r="491" customHeight="1" spans="1:4">
      <c r="A491" s="4" t="str">
        <f>"王新邓"</f>
        <v>王新邓</v>
      </c>
      <c r="B491" s="4" t="str">
        <f>"3004"</f>
        <v>3004</v>
      </c>
      <c r="C491" s="4" t="s">
        <v>7</v>
      </c>
      <c r="D491" s="4"/>
    </row>
    <row r="492" customHeight="1" spans="1:4">
      <c r="A492" s="4" t="str">
        <f>"邓珠珠"</f>
        <v>邓珠珠</v>
      </c>
      <c r="B492" s="4" t="str">
        <f>"3005"</f>
        <v>3005</v>
      </c>
      <c r="C492" s="4" t="s">
        <v>6</v>
      </c>
      <c r="D492" s="4"/>
    </row>
    <row r="493" customHeight="1" spans="1:4">
      <c r="A493" s="4" t="str">
        <f>"李想"</f>
        <v>李想</v>
      </c>
      <c r="B493" s="4" t="str">
        <f>"3005"</f>
        <v>3005</v>
      </c>
      <c r="C493" s="4" t="s">
        <v>6</v>
      </c>
      <c r="D493" s="4"/>
    </row>
    <row r="494" customHeight="1" spans="1:4">
      <c r="A494" s="4" t="str">
        <f>"丁晓凤"</f>
        <v>丁晓凤</v>
      </c>
      <c r="B494" s="4" t="str">
        <f>"3006"</f>
        <v>3006</v>
      </c>
      <c r="C494" s="4" t="s">
        <v>14</v>
      </c>
      <c r="D494" s="4"/>
    </row>
    <row r="495" customHeight="1" spans="1:4">
      <c r="A495" s="4" t="str">
        <f>"刘迁"</f>
        <v>刘迁</v>
      </c>
      <c r="B495" s="4" t="str">
        <f>"3014"</f>
        <v>3014</v>
      </c>
      <c r="C495" s="4" t="s">
        <v>18</v>
      </c>
      <c r="D495" s="4"/>
    </row>
    <row r="496" customHeight="1" spans="1:4">
      <c r="A496" s="4" t="str">
        <f>"任伟峰"</f>
        <v>任伟峰</v>
      </c>
      <c r="B496" s="4" t="str">
        <f>"3008"</f>
        <v>3008</v>
      </c>
      <c r="C496" s="4" t="s">
        <v>19</v>
      </c>
      <c r="D496" s="4"/>
    </row>
    <row r="497" customHeight="1" spans="1:4">
      <c r="A497" s="4" t="str">
        <f>"于源"</f>
        <v>于源</v>
      </c>
      <c r="B497" s="4" t="str">
        <f>"3012"</f>
        <v>3012</v>
      </c>
      <c r="C497" s="4" t="s">
        <v>9</v>
      </c>
      <c r="D497" s="4"/>
    </row>
    <row r="498" customHeight="1" spans="1:4">
      <c r="A498" s="4" t="str">
        <f>"山景辉"</f>
        <v>山景辉</v>
      </c>
      <c r="B498" s="4" t="str">
        <f>"3007"</f>
        <v>3007</v>
      </c>
      <c r="C498" s="4" t="s">
        <v>17</v>
      </c>
      <c r="D498" s="4"/>
    </row>
    <row r="499" customHeight="1" spans="1:4">
      <c r="A499" s="4" t="str">
        <f>"周一帆"</f>
        <v>周一帆</v>
      </c>
      <c r="B499" s="4" t="str">
        <f>"3013"</f>
        <v>3013</v>
      </c>
      <c r="C499" s="4" t="s">
        <v>12</v>
      </c>
      <c r="D499" s="4"/>
    </row>
    <row r="500" customHeight="1" spans="1:4">
      <c r="A500" s="4" t="str">
        <f>"钮俞霖"</f>
        <v>钮俞霖</v>
      </c>
      <c r="B500" s="4" t="str">
        <f>"3014"</f>
        <v>3014</v>
      </c>
      <c r="C500" s="4" t="s">
        <v>18</v>
      </c>
      <c r="D500" s="4"/>
    </row>
    <row r="501" customHeight="1" spans="1:4">
      <c r="A501" s="4" t="str">
        <f>"梁云霄"</f>
        <v>梁云霄</v>
      </c>
      <c r="B501" s="4" t="str">
        <f>"3014"</f>
        <v>3014</v>
      </c>
      <c r="C501" s="4" t="s">
        <v>18</v>
      </c>
      <c r="D501" s="4"/>
    </row>
    <row r="502" customHeight="1" spans="1:4">
      <c r="A502" s="4" t="str">
        <f>"李怡"</f>
        <v>李怡</v>
      </c>
      <c r="B502" s="4" t="str">
        <f>"3012"</f>
        <v>3012</v>
      </c>
      <c r="C502" s="4" t="s">
        <v>9</v>
      </c>
      <c r="D502" s="4"/>
    </row>
    <row r="503" customHeight="1" spans="1:4">
      <c r="A503" s="4" t="str">
        <f>"史龙"</f>
        <v>史龙</v>
      </c>
      <c r="B503" s="4" t="str">
        <f>"3008"</f>
        <v>3008</v>
      </c>
      <c r="C503" s="4" t="s">
        <v>19</v>
      </c>
      <c r="D503" s="4"/>
    </row>
    <row r="504" customHeight="1" spans="1:4">
      <c r="A504" s="4" t="str">
        <f>"林琳"</f>
        <v>林琳</v>
      </c>
      <c r="B504" s="4" t="str">
        <f>"3005"</f>
        <v>3005</v>
      </c>
      <c r="C504" s="4" t="s">
        <v>6</v>
      </c>
      <c r="D504" s="4"/>
    </row>
    <row r="505" customHeight="1" spans="1:4">
      <c r="A505" s="4" t="str">
        <f>"李英琪"</f>
        <v>李英琪</v>
      </c>
      <c r="B505" s="4" t="str">
        <f>"3008"</f>
        <v>3008</v>
      </c>
      <c r="C505" s="4" t="s">
        <v>19</v>
      </c>
      <c r="D505" s="4"/>
    </row>
    <row r="506" customHeight="1" spans="1:4">
      <c r="A506" s="4" t="str">
        <f>"樊文晴"</f>
        <v>樊文晴</v>
      </c>
      <c r="B506" s="4" t="str">
        <f>"3007"</f>
        <v>3007</v>
      </c>
      <c r="C506" s="4" t="s">
        <v>17</v>
      </c>
      <c r="D506" s="4"/>
    </row>
    <row r="507" customHeight="1" spans="1:4">
      <c r="A507" s="4" t="str">
        <f>"赵闯"</f>
        <v>赵闯</v>
      </c>
      <c r="B507" s="4" t="str">
        <f>"3015"</f>
        <v>3015</v>
      </c>
      <c r="C507" s="4" t="s">
        <v>16</v>
      </c>
      <c r="D507" s="4"/>
    </row>
    <row r="508" customHeight="1" spans="1:4">
      <c r="A508" s="4" t="str">
        <f>"程营营"</f>
        <v>程营营</v>
      </c>
      <c r="B508" s="4" t="str">
        <f>"3005"</f>
        <v>3005</v>
      </c>
      <c r="C508" s="4" t="s">
        <v>6</v>
      </c>
      <c r="D508" s="4"/>
    </row>
    <row r="509" customHeight="1" spans="1:4">
      <c r="A509" s="4" t="str">
        <f>"陈旺"</f>
        <v>陈旺</v>
      </c>
      <c r="B509" s="4" t="str">
        <f>"3004"</f>
        <v>3004</v>
      </c>
      <c r="C509" s="4" t="s">
        <v>7</v>
      </c>
      <c r="D509" s="4"/>
    </row>
    <row r="510" customHeight="1" spans="1:4">
      <c r="A510" s="4" t="str">
        <f>"王云鹏"</f>
        <v>王云鹏</v>
      </c>
      <c r="B510" s="4" t="str">
        <f>"3011"</f>
        <v>3011</v>
      </c>
      <c r="C510" s="4" t="s">
        <v>15</v>
      </c>
      <c r="D510" s="4"/>
    </row>
    <row r="511" customHeight="1" spans="1:4">
      <c r="A511" s="4" t="str">
        <f>"张素"</f>
        <v>张素</v>
      </c>
      <c r="B511" s="4" t="str">
        <f>"3007"</f>
        <v>3007</v>
      </c>
      <c r="C511" s="4" t="s">
        <v>17</v>
      </c>
      <c r="D511" s="4"/>
    </row>
    <row r="512" customHeight="1" spans="1:4">
      <c r="A512" s="4" t="str">
        <f>"高鑫"</f>
        <v>高鑫</v>
      </c>
      <c r="B512" s="4" t="str">
        <f>"3007"</f>
        <v>3007</v>
      </c>
      <c r="C512" s="4" t="s">
        <v>17</v>
      </c>
      <c r="D512" s="4"/>
    </row>
    <row r="513" customHeight="1" spans="1:4">
      <c r="A513" s="4" t="str">
        <f>"汪涵"</f>
        <v>汪涵</v>
      </c>
      <c r="B513" s="4" t="str">
        <f>"3015"</f>
        <v>3015</v>
      </c>
      <c r="C513" s="4" t="s">
        <v>16</v>
      </c>
      <c r="D513" s="4"/>
    </row>
    <row r="514" customHeight="1" spans="1:4">
      <c r="A514" s="4" t="str">
        <f>"袁五星"</f>
        <v>袁五星</v>
      </c>
      <c r="B514" s="4" t="str">
        <f>"3010"</f>
        <v>3010</v>
      </c>
      <c r="C514" s="4" t="s">
        <v>13</v>
      </c>
      <c r="D514" s="4"/>
    </row>
    <row r="515" customHeight="1" spans="1:4">
      <c r="A515" s="4" t="str">
        <f>"李秋实"</f>
        <v>李秋实</v>
      </c>
      <c r="B515" s="4" t="str">
        <f>"3008"</f>
        <v>3008</v>
      </c>
      <c r="C515" s="4" t="s">
        <v>19</v>
      </c>
      <c r="D515" s="4"/>
    </row>
    <row r="516" customHeight="1" spans="1:4">
      <c r="A516" s="4" t="str">
        <f>"赵远涛"</f>
        <v>赵远涛</v>
      </c>
      <c r="B516" s="4" t="str">
        <f>"3012"</f>
        <v>3012</v>
      </c>
      <c r="C516" s="4" t="s">
        <v>9</v>
      </c>
      <c r="D516" s="4"/>
    </row>
    <row r="517" customHeight="1" spans="1:4">
      <c r="A517" s="4" t="str">
        <f>"张语"</f>
        <v>张语</v>
      </c>
      <c r="B517" s="4" t="str">
        <f>"3002"</f>
        <v>3002</v>
      </c>
      <c r="C517" s="4" t="s">
        <v>10</v>
      </c>
      <c r="D517" s="4"/>
    </row>
    <row r="518" customHeight="1" spans="1:4">
      <c r="A518" s="4" t="str">
        <f>"邢王倩"</f>
        <v>邢王倩</v>
      </c>
      <c r="B518" s="4" t="str">
        <f>"3009"</f>
        <v>3009</v>
      </c>
      <c r="C518" s="4" t="s">
        <v>20</v>
      </c>
      <c r="D518" s="4"/>
    </row>
    <row r="519" customHeight="1" spans="1:4">
      <c r="A519" s="4" t="str">
        <f>"闫景亮"</f>
        <v>闫景亮</v>
      </c>
      <c r="B519" s="4" t="str">
        <f>"3010"</f>
        <v>3010</v>
      </c>
      <c r="C519" s="4" t="s">
        <v>13</v>
      </c>
      <c r="D519" s="4"/>
    </row>
    <row r="520" customHeight="1" spans="1:4">
      <c r="A520" s="4" t="str">
        <f>"王楠"</f>
        <v>王楠</v>
      </c>
      <c r="B520" s="4" t="str">
        <f>"3009"</f>
        <v>3009</v>
      </c>
      <c r="C520" s="4" t="s">
        <v>20</v>
      </c>
      <c r="D520" s="4"/>
    </row>
    <row r="521" customHeight="1" spans="1:4">
      <c r="A521" s="4" t="str">
        <f>"刘吉"</f>
        <v>刘吉</v>
      </c>
      <c r="B521" s="4" t="str">
        <f>"3002"</f>
        <v>3002</v>
      </c>
      <c r="C521" s="4" t="s">
        <v>10</v>
      </c>
      <c r="D521" s="4"/>
    </row>
    <row r="522" customHeight="1" spans="1:4">
      <c r="A522" s="4" t="str">
        <f>"刘幸"</f>
        <v>刘幸</v>
      </c>
      <c r="B522" s="4" t="str">
        <f>"3003"</f>
        <v>3003</v>
      </c>
      <c r="C522" s="4" t="s">
        <v>11</v>
      </c>
      <c r="D522" s="4"/>
    </row>
    <row r="523" customHeight="1" spans="1:4">
      <c r="A523" s="4" t="str">
        <f>"王迪"</f>
        <v>王迪</v>
      </c>
      <c r="B523" s="4" t="str">
        <f>"3008"</f>
        <v>3008</v>
      </c>
      <c r="C523" s="4" t="s">
        <v>19</v>
      </c>
      <c r="D523" s="4"/>
    </row>
    <row r="524" customHeight="1" spans="1:4">
      <c r="A524" s="4" t="str">
        <f>"焦向标"</f>
        <v>焦向标</v>
      </c>
      <c r="B524" s="4" t="str">
        <f>"3004"</f>
        <v>3004</v>
      </c>
      <c r="C524" s="4" t="s">
        <v>7</v>
      </c>
      <c r="D524" s="4"/>
    </row>
    <row r="525" customHeight="1" spans="1:4">
      <c r="A525" s="4" t="str">
        <f>"张雯雯"</f>
        <v>张雯雯</v>
      </c>
      <c r="B525" s="4" t="str">
        <f>"3011"</f>
        <v>3011</v>
      </c>
      <c r="C525" s="4" t="s">
        <v>15</v>
      </c>
      <c r="D525" s="4"/>
    </row>
    <row r="526" customHeight="1" spans="1:4">
      <c r="A526" s="4" t="str">
        <f>"赵亮"</f>
        <v>赵亮</v>
      </c>
      <c r="B526" s="4" t="str">
        <f>"3010"</f>
        <v>3010</v>
      </c>
      <c r="C526" s="4" t="s">
        <v>13</v>
      </c>
      <c r="D526" s="4"/>
    </row>
    <row r="527" customHeight="1" spans="1:4">
      <c r="A527" s="4" t="str">
        <f>"齐李露"</f>
        <v>齐李露</v>
      </c>
      <c r="B527" s="4" t="str">
        <f>"3014"</f>
        <v>3014</v>
      </c>
      <c r="C527" s="4" t="s">
        <v>18</v>
      </c>
      <c r="D527" s="4"/>
    </row>
    <row r="528" customHeight="1" spans="1:4">
      <c r="A528" s="4" t="str">
        <f>"王星月"</f>
        <v>王星月</v>
      </c>
      <c r="B528" s="4" t="str">
        <f>"3010"</f>
        <v>3010</v>
      </c>
      <c r="C528" s="4" t="s">
        <v>13</v>
      </c>
      <c r="D528" s="4"/>
    </row>
    <row r="529" customHeight="1" spans="1:4">
      <c r="A529" s="4" t="str">
        <f>"罗亚浩"</f>
        <v>罗亚浩</v>
      </c>
      <c r="B529" s="4" t="str">
        <f>"3005"</f>
        <v>3005</v>
      </c>
      <c r="C529" s="4" t="s">
        <v>6</v>
      </c>
      <c r="D529" s="4"/>
    </row>
    <row r="530" customHeight="1" spans="1:4">
      <c r="A530" s="4" t="str">
        <f>"张慧芳"</f>
        <v>张慧芳</v>
      </c>
      <c r="B530" s="4" t="str">
        <f>"3012"</f>
        <v>3012</v>
      </c>
      <c r="C530" s="4" t="s">
        <v>9</v>
      </c>
      <c r="D530" s="4"/>
    </row>
    <row r="531" customHeight="1" spans="1:4">
      <c r="A531" s="4" t="str">
        <f>"张悦"</f>
        <v>张悦</v>
      </c>
      <c r="B531" s="4" t="str">
        <f>"3015"</f>
        <v>3015</v>
      </c>
      <c r="C531" s="4" t="s">
        <v>16</v>
      </c>
      <c r="D531" s="4"/>
    </row>
    <row r="532" customHeight="1" spans="1:4">
      <c r="A532" s="4" t="str">
        <f>"马晨盈"</f>
        <v>马晨盈</v>
      </c>
      <c r="B532" s="4" t="str">
        <f>"3007"</f>
        <v>3007</v>
      </c>
      <c r="C532" s="4" t="s">
        <v>17</v>
      </c>
      <c r="D532" s="4"/>
    </row>
    <row r="533" customHeight="1" spans="1:4">
      <c r="A533" s="4" t="str">
        <f>"鲍印"</f>
        <v>鲍印</v>
      </c>
      <c r="B533" s="4" t="str">
        <f>"3001"</f>
        <v>3001</v>
      </c>
      <c r="C533" s="4" t="s">
        <v>8</v>
      </c>
      <c r="D533" s="4"/>
    </row>
  </sheetData>
  <autoFilter ref="A3:A533">
    <extLst/>
  </autoFilter>
  <mergeCells count="1">
    <mergeCell ref="A2:D2"/>
  </mergeCells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中国土木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确认通过人员名单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张明</cp:lastModifiedBy>
  <dcterms:created xsi:type="dcterms:W3CDTF">2022-08-23T00:48:00Z</dcterms:created>
  <dcterms:modified xsi:type="dcterms:W3CDTF">2022-08-23T10:03:06Z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7F92529A2EBD4517B0D175B4600A3A88</vt:lpwstr>
  </property>
  <property fmtid="{D5CDD505-2E9C-101B-9397-08002B2CF9AE}" pid="3" name="KSOProductBuildVer">
    <vt:lpwstr>2052-11.8.2.11718</vt:lpwstr>
  </property>
</Properties>
</file>